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7256" windowHeight="5772"/>
  </bookViews>
  <sheets>
    <sheet name="M.O.+Equip" sheetId="2" r:id="rId1"/>
    <sheet name="Equipamento" sheetId="1" r:id="rId2"/>
    <sheet name="$ equi" sheetId="3" r:id="rId3"/>
  </sheets>
  <definedNames>
    <definedName name="_xlnm.Print_Area" localSheetId="2">'$ equi'!$A$1:$O$57</definedName>
    <definedName name="_xlnm.Print_Area" localSheetId="1">Equipamento!$A$1:$N$38</definedName>
    <definedName name="_xlnm.Print_Area" localSheetId="0">'M.O.+Equip'!$A$1:$H$56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2" l="1"/>
  <c r="D12" i="2"/>
  <c r="D34" i="2"/>
  <c r="D29" i="2"/>
  <c r="F14" i="1"/>
  <c r="F15" i="1" s="1"/>
  <c r="F23" i="1" s="1"/>
  <c r="F12" i="1"/>
  <c r="F13" i="1" s="1"/>
  <c r="F9" i="1"/>
  <c r="F20" i="1" s="1"/>
  <c r="F7" i="1"/>
  <c r="F19" i="1" s="1"/>
  <c r="F12" i="2"/>
  <c r="D24" i="2"/>
  <c r="K4" i="1"/>
  <c r="K12" i="1" s="1"/>
  <c r="D48" i="2"/>
  <c r="D33" i="2"/>
  <c r="J36" i="1"/>
  <c r="C32" i="1"/>
  <c r="K27" i="1"/>
  <c r="F24" i="1"/>
  <c r="K23" i="1"/>
  <c r="K21" i="1"/>
  <c r="G7" i="2" l="1"/>
  <c r="G29" i="2"/>
  <c r="G12" i="2"/>
  <c r="F22" i="1"/>
  <c r="F4" i="1"/>
  <c r="F21" i="1" s="1"/>
  <c r="K25" i="1"/>
  <c r="K7" i="1"/>
  <c r="K17" i="1" s="1"/>
  <c r="K19" i="1"/>
  <c r="G27" i="2" l="1"/>
  <c r="G24" i="2"/>
  <c r="G28" i="2"/>
  <c r="G33" i="2"/>
  <c r="G32" i="2"/>
  <c r="G26" i="2"/>
  <c r="G31" i="2"/>
  <c r="G25" i="2"/>
  <c r="G30" i="2"/>
  <c r="F25" i="1"/>
  <c r="F28" i="1" s="1"/>
  <c r="K15" i="1"/>
  <c r="K29" i="1" s="1"/>
  <c r="G15" i="2" l="1"/>
  <c r="F29" i="1"/>
  <c r="D34" i="1" s="1"/>
  <c r="F34" i="1"/>
  <c r="K28" i="1"/>
  <c r="F33" i="1" s="1"/>
  <c r="D33" i="1"/>
  <c r="G17" i="2" l="1"/>
  <c r="G19" i="2" s="1"/>
  <c r="D35" i="1"/>
  <c r="F35" i="1"/>
  <c r="G20" i="2" l="1"/>
  <c r="G21" i="2" s="1"/>
  <c r="I32" i="1"/>
  <c r="I36" i="1" l="1"/>
  <c r="G34" i="2" s="1"/>
  <c r="G36" i="2" s="1"/>
  <c r="K33" i="1"/>
  <c r="K34" i="1"/>
  <c r="K32" i="1"/>
  <c r="G39" i="2" l="1"/>
  <c r="G40" i="2" s="1"/>
  <c r="G42" i="2" s="1"/>
  <c r="K36" i="1"/>
  <c r="G50" i="2" l="1"/>
  <c r="G52" i="2" s="1"/>
  <c r="H25" i="2" l="1"/>
  <c r="H30" i="2"/>
  <c r="H33" i="2"/>
  <c r="H29" i="2"/>
  <c r="H27" i="2"/>
  <c r="H36" i="2"/>
  <c r="H31" i="2"/>
  <c r="H26" i="2"/>
  <c r="H32" i="2"/>
  <c r="H34" i="2"/>
  <c r="H21" i="2"/>
  <c r="G48" i="2"/>
  <c r="H48" i="2" s="1"/>
  <c r="H28" i="2"/>
  <c r="H40" i="2"/>
  <c r="H39" i="2"/>
  <c r="H24" i="2"/>
</calcChain>
</file>

<file path=xl/sharedStrings.xml><?xml version="1.0" encoding="utf-8"?>
<sst xmlns="http://schemas.openxmlformats.org/spreadsheetml/2006/main" count="172" uniqueCount="144">
  <si>
    <t xml:space="preserve"> </t>
  </si>
  <si>
    <t>VEÍCULO:</t>
  </si>
  <si>
    <t>km MÊS:</t>
  </si>
  <si>
    <t>Valor VEÍCULO</t>
  </si>
  <si>
    <t>CÁLCULO DO CUSTO FIXO</t>
  </si>
  <si>
    <t>VALOR DO BEM</t>
  </si>
  <si>
    <t>P</t>
  </si>
  <si>
    <t>COMBUSTÍVEL</t>
  </si>
  <si>
    <t>TIPO</t>
  </si>
  <si>
    <t>DEPRECIAÇÃO (% / ANO)</t>
  </si>
  <si>
    <t>D</t>
  </si>
  <si>
    <t>FORNEC. CONTRATADA</t>
  </si>
  <si>
    <t>VIDA ÚTIL EM ANOS</t>
  </si>
  <si>
    <t>n</t>
  </si>
  <si>
    <t>PREÇO</t>
  </si>
  <si>
    <t>PC</t>
  </si>
  <si>
    <t>VALOR RESIDUAL APÓS n/ANOS</t>
  </si>
  <si>
    <t>R</t>
  </si>
  <si>
    <t>CONSUMO km/l</t>
  </si>
  <si>
    <t>C</t>
  </si>
  <si>
    <t>TAXA ANUAL DE JUROS</t>
  </si>
  <si>
    <t>J</t>
  </si>
  <si>
    <t>PNEU COM CÂMARA</t>
  </si>
  <si>
    <t>PREÇO DO JOGO</t>
  </si>
  <si>
    <t>PJ</t>
  </si>
  <si>
    <t>IPVA</t>
  </si>
  <si>
    <t>I</t>
  </si>
  <si>
    <t>VIDA ÚTIL km</t>
  </si>
  <si>
    <t>VU</t>
  </si>
  <si>
    <t>LICENCIAMENTO (TAXAS)</t>
  </si>
  <si>
    <t>L</t>
  </si>
  <si>
    <t>MANUTENÇÃO</t>
  </si>
  <si>
    <t>COEFICIENTE</t>
  </si>
  <si>
    <t>CM</t>
  </si>
  <si>
    <t>SEGURO OBRIGATÓRIO</t>
  </si>
  <si>
    <t>So</t>
  </si>
  <si>
    <t>ÓLEO DO MOTOR</t>
  </si>
  <si>
    <t>PREÇO DO ÓLEO</t>
  </si>
  <si>
    <t>OM</t>
  </si>
  <si>
    <t>TAXA ANUAL SEGURO</t>
  </si>
  <si>
    <t>S</t>
  </si>
  <si>
    <t>COEFICIENTE DE CONSUMO</t>
  </si>
  <si>
    <t>ADAPTAÇÕES/ACESSÓRIOS</t>
  </si>
  <si>
    <t>AC</t>
  </si>
  <si>
    <t>ÓLEO CAMBIO/DIFER.</t>
  </si>
  <si>
    <t>OC</t>
  </si>
  <si>
    <t>DISCRIMINAÇÃO (FÓRMULA MENSAL)</t>
  </si>
  <si>
    <t>CC</t>
  </si>
  <si>
    <t>DEPRECIAÇÃO</t>
  </si>
  <si>
    <t>( P - L )</t>
  </si>
  <si>
    <t>LAVAGEM</t>
  </si>
  <si>
    <t>PREÇO DA LAVAGEM</t>
  </si>
  <si>
    <t>PL</t>
  </si>
  <si>
    <t>12n</t>
  </si>
  <si>
    <t>FREQUENCIA</t>
  </si>
  <si>
    <t>F</t>
  </si>
  <si>
    <t>REMUNERAÇÃO DO CAPITAL</t>
  </si>
  <si>
    <t>DETALHAMENTO DO CUSTO</t>
  </si>
  <si>
    <t>R$/km</t>
  </si>
  <si>
    <t xml:space="preserve">                12n             12</t>
  </si>
  <si>
    <t>PC / C</t>
  </si>
  <si>
    <t>I x P</t>
  </si>
  <si>
    <t>PJ / VU</t>
  </si>
  <si>
    <t>12</t>
  </si>
  <si>
    <t>CM x P</t>
  </si>
  <si>
    <t>LICENCIAMENTO</t>
  </si>
  <si>
    <t>OM x CM</t>
  </si>
  <si>
    <t>OC x CC</t>
  </si>
  <si>
    <t>PL / F</t>
  </si>
  <si>
    <t>CUSTO DIRETO</t>
  </si>
  <si>
    <t>SEGURO FACULTATIVO</t>
  </si>
  <si>
    <t>S x VA</t>
  </si>
  <si>
    <t>OUTROS:</t>
  </si>
  <si>
    <t>PRECO UNITARIO KM</t>
  </si>
  <si>
    <t>CUSTO VARIÁVEL MÊS</t>
  </si>
  <si>
    <t>CUSTO FIXO MÊS</t>
  </si>
  <si>
    <t>R E S U M O</t>
  </si>
  <si>
    <t>PREÇO FINAL</t>
  </si>
  <si>
    <t>KM MÊS</t>
  </si>
  <si>
    <t>MÊS</t>
  </si>
  <si>
    <t>KM</t>
  </si>
  <si>
    <t>CUSTO</t>
  </si>
  <si>
    <t>CUSTO FIXO</t>
  </si>
  <si>
    <t xml:space="preserve">Reserva </t>
  </si>
  <si>
    <t>CUSTO VARIÁVEL</t>
  </si>
  <si>
    <t>CUSTO TOTAL</t>
  </si>
  <si>
    <t>IMPOSTO</t>
  </si>
  <si>
    <t>TOTAL</t>
  </si>
  <si>
    <t>SALÁRIOS E ENCARGOS SOCIAIS</t>
  </si>
  <si>
    <t>Função</t>
  </si>
  <si>
    <t>Qtde.</t>
  </si>
  <si>
    <t>Salário</t>
  </si>
  <si>
    <t>Total / R$</t>
  </si>
  <si>
    <t>Adicional Noturno</t>
  </si>
  <si>
    <t>TOTAL DOS SALÁRIOS</t>
  </si>
  <si>
    <t>PREVISÃO DE REAJUSTE</t>
  </si>
  <si>
    <t xml:space="preserve">ADICIONAL DE PERICULOSIDADE </t>
  </si>
  <si>
    <t>ENCARGOS SOCIAIS MENSALISTA.................................................</t>
  </si>
  <si>
    <t>% s/  Total</t>
  </si>
  <si>
    <t>TOTAL SALÁRIOS E ENCARGOS SOCIAIS</t>
  </si>
  <si>
    <t>OUTROS CUSTOS</t>
  </si>
  <si>
    <t xml:space="preserve">UNIFORMES + EPI'S  </t>
  </si>
  <si>
    <t>CESTA BÁSICA</t>
  </si>
  <si>
    <t>PPR</t>
  </si>
  <si>
    <t xml:space="preserve">REFEIÇÃO </t>
  </si>
  <si>
    <t>AUXILIO CRECHE</t>
  </si>
  <si>
    <t>ASSISTÊNCIA SOCIAL</t>
  </si>
  <si>
    <t xml:space="preserve">TRANSPORTE </t>
  </si>
  <si>
    <t>TOTAL DESPESAS</t>
  </si>
  <si>
    <t>SEGURANÇA E MEDICINA DO TRABALHO</t>
  </si>
  <si>
    <t>SEGURO DE VIDA</t>
  </si>
  <si>
    <t>SUB-TOTAL  (Salários e ES  +  Despesas  +  Administração)</t>
  </si>
  <si>
    <t xml:space="preserve">TRIBUTOS </t>
  </si>
  <si>
    <t>PIS</t>
  </si>
  <si>
    <t>COFINS</t>
  </si>
  <si>
    <t>ISS</t>
  </si>
  <si>
    <t>TRIBUTOS SOBRE A FATURA</t>
  </si>
  <si>
    <t>Referente: COLETA DE LIXO</t>
  </si>
  <si>
    <t>Motorista</t>
  </si>
  <si>
    <t>44 hs</t>
  </si>
  <si>
    <t>Caminhão Compactador</t>
  </si>
  <si>
    <t>AUXILIO SAUDE</t>
  </si>
  <si>
    <t>22:00 as 06:00</t>
  </si>
  <si>
    <t>DIESEL s10</t>
  </si>
  <si>
    <t>SIM</t>
  </si>
  <si>
    <t>CAMINHÃO COMPACTADOR</t>
  </si>
  <si>
    <t>BDI + ADM</t>
  </si>
  <si>
    <t>Total para 12 meses</t>
  </si>
  <si>
    <t xml:space="preserve">Adm </t>
  </si>
  <si>
    <t>Caminhão + Compac</t>
  </si>
  <si>
    <t>Diesel</t>
  </si>
  <si>
    <t>Data Base</t>
  </si>
  <si>
    <t>Preço Pneu</t>
  </si>
  <si>
    <t>Balde de Oleo Motor 20 lts</t>
  </si>
  <si>
    <t>Oleo Cambio/Diferencial lt</t>
  </si>
  <si>
    <r>
      <t xml:space="preserve">( P - R ) x </t>
    </r>
    <r>
      <rPr>
        <u/>
        <sz val="9"/>
        <rFont val="Calibri"/>
        <family val="2"/>
        <scheme val="minor"/>
      </rPr>
      <t>(n + 1)</t>
    </r>
    <r>
      <rPr>
        <sz val="9"/>
        <rFont val="Calibri"/>
        <family val="2"/>
        <scheme val="minor"/>
      </rPr>
      <t xml:space="preserve"> x J + </t>
    </r>
    <r>
      <rPr>
        <u/>
        <sz val="9"/>
        <rFont val="Calibri"/>
        <family val="2"/>
        <scheme val="minor"/>
      </rPr>
      <t>R x J</t>
    </r>
  </si>
  <si>
    <t>TOTAL  ADMINISTRAÇÃO</t>
  </si>
  <si>
    <t>ADMINISTRAÇÃO</t>
  </si>
  <si>
    <t>CUSTO TOTAL / MÊS</t>
  </si>
  <si>
    <t>Assunto:  PLANILHA DE PREÇOS</t>
  </si>
  <si>
    <t>GIOVANI MINETI FABRÍCIO</t>
  </si>
  <si>
    <t>SECRETÁRIO DE MEIO AMBIENTE</t>
  </si>
  <si>
    <t>Nº CAMINHÕES</t>
  </si>
  <si>
    <t>Sal. Minimo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</si>
</sst>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&quot;R$ &quot;#,##0.00"/>
    <numFmt numFmtId="166" formatCode="_(* #,##0.000_);_(* \(#,##0.000\);_(* &quot;-&quot;??_);_(@_)"/>
    <numFmt numFmtId="167" formatCode="&quot;R$ &quot;#,##0.000"/>
    <numFmt numFmtId="168" formatCode="#,##0.00000000"/>
    <numFmt numFmtId="169" formatCode="#,##0.0000000"/>
    <numFmt numFmtId="170" formatCode="#,##0.0000"/>
    <numFmt numFmtId="171" formatCode="&quot;R$ &quot;#,##0.0000_);[Red]\(&quot;R$ &quot;#,##0.0000\)"/>
    <numFmt numFmtId="172" formatCode="&quot;R$ &quot;#,##0.00_);[Red]\(&quot;R$ &quot;#,##0.00\)"/>
    <numFmt numFmtId="173" formatCode="_-* #,##0_-;\-* #,##0_-;_-* &quot;-&quot;??_-;_-@_-"/>
    <numFmt numFmtId="174" formatCode="0.0%"/>
    <numFmt numFmtId="175" formatCode="#,##0.00_ ;[Red]\-#,##0.00\ "/>
    <numFmt numFmtId="176" formatCode="&quot;R$&quot;\ #,##0.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 Narrow"/>
      <family val="2"/>
    </font>
    <font>
      <b/>
      <sz val="9"/>
      <name val="Arial Narrow"/>
      <family val="2"/>
    </font>
    <font>
      <b/>
      <i/>
      <sz val="9"/>
      <name val="Arial Narrow"/>
      <family val="2"/>
    </font>
    <font>
      <sz val="12"/>
      <name val="Arial"/>
      <family val="2"/>
    </font>
    <font>
      <b/>
      <sz val="12"/>
      <color theme="2" tint="-0.89999084444715716"/>
      <name val="Arial"/>
      <family val="2"/>
    </font>
    <font>
      <sz val="10"/>
      <color theme="2" tint="-0.89999084444715716"/>
      <name val="Arial"/>
      <family val="2"/>
    </font>
    <font>
      <sz val="12"/>
      <color theme="2" tint="-0.89999084444715716"/>
      <name val="Arial"/>
      <family val="2"/>
    </font>
    <font>
      <sz val="11"/>
      <color theme="2" tint="-0.89999084444715716"/>
      <name val="Arial"/>
      <family val="2"/>
    </font>
    <font>
      <b/>
      <i/>
      <sz val="12"/>
      <color theme="2" tint="-0.89999084444715716"/>
      <name val="Arial"/>
      <family val="2"/>
    </font>
    <font>
      <i/>
      <sz val="12"/>
      <color theme="2" tint="-0.89999084444715716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u/>
      <sz val="9"/>
      <name val="Calibri"/>
      <family val="2"/>
      <scheme val="minor"/>
    </font>
    <font>
      <b/>
      <sz val="11"/>
      <color theme="2" tint="-0.899990844447157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22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3" fontId="3" fillId="2" borderId="6" xfId="4" applyNumberFormat="1" applyFont="1" applyFill="1" applyBorder="1" applyAlignment="1" applyProtection="1">
      <alignment horizontal="center" vertical="center"/>
    </xf>
    <xf numFmtId="44" fontId="2" fillId="0" borderId="0" xfId="2" applyFont="1" applyAlignment="1">
      <alignment vertical="center"/>
    </xf>
    <xf numFmtId="43" fontId="2" fillId="0" borderId="0" xfId="1" applyFont="1" applyAlignment="1">
      <alignment vertical="center"/>
    </xf>
    <xf numFmtId="43" fontId="2" fillId="0" borderId="0" xfId="1" applyFont="1" applyBorder="1" applyAlignment="1">
      <alignment horizontal="center" vertical="center"/>
    </xf>
    <xf numFmtId="43" fontId="2" fillId="0" borderId="0" xfId="1" applyFont="1" applyAlignment="1">
      <alignment horizontal="left" vertical="center"/>
    </xf>
    <xf numFmtId="44" fontId="2" fillId="0" borderId="0" xfId="2" applyFont="1" applyFill="1" applyAlignment="1">
      <alignment vertical="center"/>
    </xf>
    <xf numFmtId="43" fontId="2" fillId="0" borderId="0" xfId="1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8" fontId="8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37" xfId="0" applyFont="1" applyBorder="1" applyAlignment="1">
      <alignment vertical="center"/>
    </xf>
    <xf numFmtId="0" fontId="11" fillId="0" borderId="37" xfId="0" applyFont="1" applyBorder="1" applyAlignment="1">
      <alignment horizontal="center" vertical="center"/>
    </xf>
    <xf numFmtId="8" fontId="11" fillId="0" borderId="38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1" fontId="8" fillId="0" borderId="0" xfId="1" applyNumberFormat="1" applyFont="1" applyFill="1" applyBorder="1" applyAlignment="1">
      <alignment horizontal="center" vertical="center"/>
    </xf>
    <xf numFmtId="8" fontId="8" fillId="0" borderId="0" xfId="1" applyNumberFormat="1" applyFont="1" applyFill="1" applyBorder="1" applyAlignment="1" applyProtection="1">
      <alignment horizontal="center" vertical="center"/>
    </xf>
    <xf numFmtId="8" fontId="8" fillId="0" borderId="58" xfId="1" applyNumberFormat="1" applyFont="1" applyFill="1" applyBorder="1" applyAlignment="1" applyProtection="1">
      <alignment vertical="center"/>
    </xf>
    <xf numFmtId="8" fontId="8" fillId="0" borderId="0" xfId="0" applyNumberFormat="1" applyFont="1" applyAlignment="1">
      <alignment horizontal="center" vertical="center"/>
    </xf>
    <xf numFmtId="9" fontId="8" fillId="0" borderId="0" xfId="3" applyFont="1" applyFill="1" applyBorder="1" applyAlignment="1">
      <alignment horizontal="center" vertical="center"/>
    </xf>
    <xf numFmtId="44" fontId="8" fillId="0" borderId="0" xfId="2" applyFont="1" applyFill="1" applyBorder="1" applyAlignment="1" applyProtection="1">
      <alignment horizontal="center" vertical="center"/>
    </xf>
    <xf numFmtId="173" fontId="8" fillId="0" borderId="0" xfId="1" applyNumberFormat="1" applyFont="1" applyFill="1" applyBorder="1" applyAlignment="1">
      <alignment horizontal="center" vertical="center"/>
    </xf>
    <xf numFmtId="39" fontId="8" fillId="0" borderId="0" xfId="0" applyNumberFormat="1" applyFont="1" applyAlignment="1">
      <alignment horizontal="center" vertical="center"/>
    </xf>
    <xf numFmtId="174" fontId="8" fillId="0" borderId="0" xfId="3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40" fontId="8" fillId="0" borderId="0" xfId="1" applyNumberFormat="1" applyFont="1" applyFill="1" applyBorder="1" applyAlignment="1" applyProtection="1">
      <alignment horizontal="center" vertical="center"/>
    </xf>
    <xf numFmtId="175" fontId="9" fillId="0" borderId="0" xfId="0" applyNumberFormat="1" applyFont="1" applyAlignment="1">
      <alignment vertical="center"/>
    </xf>
    <xf numFmtId="0" fontId="8" fillId="0" borderId="12" xfId="0" applyFont="1" applyBorder="1" applyAlignment="1">
      <alignment vertical="center"/>
    </xf>
    <xf numFmtId="10" fontId="8" fillId="0" borderId="12" xfId="0" applyNumberFormat="1" applyFont="1" applyBorder="1" applyAlignment="1">
      <alignment horizontal="center" vertical="center"/>
    </xf>
    <xf numFmtId="2" fontId="8" fillId="0" borderId="12" xfId="0" applyNumberFormat="1" applyFont="1" applyBorder="1" applyAlignment="1">
      <alignment horizontal="center" vertical="center"/>
    </xf>
    <xf numFmtId="8" fontId="8" fillId="0" borderId="12" xfId="1" applyNumberFormat="1" applyFont="1" applyFill="1" applyBorder="1" applyAlignment="1" applyProtection="1">
      <alignment horizontal="center" vertical="center"/>
    </xf>
    <xf numFmtId="0" fontId="10" fillId="0" borderId="37" xfId="0" applyFont="1" applyBorder="1" applyAlignment="1">
      <alignment vertical="center"/>
    </xf>
    <xf numFmtId="0" fontId="6" fillId="0" borderId="37" xfId="0" applyFont="1" applyBorder="1" applyAlignment="1">
      <alignment vertical="center"/>
    </xf>
    <xf numFmtId="0" fontId="6" fillId="0" borderId="37" xfId="0" applyFont="1" applyBorder="1" applyAlignment="1">
      <alignment horizontal="center" vertical="center"/>
    </xf>
    <xf numFmtId="40" fontId="6" fillId="0" borderId="37" xfId="1" applyNumberFormat="1" applyFont="1" applyFill="1" applyBorder="1" applyAlignment="1" applyProtection="1">
      <alignment horizontal="center" vertical="center"/>
    </xf>
    <xf numFmtId="10" fontId="6" fillId="0" borderId="59" xfId="0" applyNumberFormat="1" applyFont="1" applyBorder="1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18" xfId="0" applyFont="1" applyBorder="1" applyAlignment="1">
      <alignment horizontal="center" vertical="center"/>
    </xf>
    <xf numFmtId="40" fontId="8" fillId="0" borderId="18" xfId="1" applyNumberFormat="1" applyFont="1" applyFill="1" applyBorder="1" applyAlignment="1" applyProtection="1">
      <alignment horizontal="center" vertical="center"/>
    </xf>
    <xf numFmtId="8" fontId="8" fillId="0" borderId="18" xfId="3" applyNumberFormat="1" applyFont="1" applyFill="1" applyBorder="1" applyAlignment="1" applyProtection="1">
      <alignment vertical="center"/>
    </xf>
    <xf numFmtId="8" fontId="8" fillId="0" borderId="12" xfId="1" applyNumberFormat="1" applyFont="1" applyFill="1" applyBorder="1" applyAlignment="1" applyProtection="1">
      <alignment vertical="center"/>
    </xf>
    <xf numFmtId="40" fontId="8" fillId="0" borderId="18" xfId="1" applyNumberFormat="1" applyFont="1" applyFill="1" applyBorder="1" applyAlignment="1">
      <alignment horizontal="center" vertical="center"/>
    </xf>
    <xf numFmtId="10" fontId="8" fillId="0" borderId="60" xfId="0" applyNumberFormat="1" applyFont="1" applyBorder="1" applyAlignment="1">
      <alignment horizontal="center" vertical="center"/>
    </xf>
    <xf numFmtId="40" fontId="8" fillId="0" borderId="0" xfId="1" applyNumberFormat="1" applyFont="1" applyFill="1" applyBorder="1" applyAlignment="1">
      <alignment horizontal="center" vertical="center"/>
    </xf>
    <xf numFmtId="174" fontId="8" fillId="0" borderId="0" xfId="3" applyNumberFormat="1" applyFont="1" applyFill="1" applyBorder="1" applyAlignment="1">
      <alignment horizontal="center" vertical="center"/>
    </xf>
    <xf numFmtId="40" fontId="6" fillId="0" borderId="37" xfId="1" applyNumberFormat="1" applyFont="1" applyFill="1" applyBorder="1" applyAlignment="1">
      <alignment horizontal="center" vertical="center"/>
    </xf>
    <xf numFmtId="8" fontId="8" fillId="0" borderId="0" xfId="1" applyNumberFormat="1" applyFont="1" applyFill="1" applyBorder="1" applyAlignment="1" applyProtection="1">
      <alignment vertical="center"/>
    </xf>
    <xf numFmtId="44" fontId="9" fillId="0" borderId="0" xfId="0" applyNumberFormat="1" applyFont="1" applyAlignment="1">
      <alignment vertical="center"/>
    </xf>
    <xf numFmtId="9" fontId="9" fillId="0" borderId="0" xfId="0" applyNumberFormat="1" applyFont="1" applyAlignment="1">
      <alignment vertical="center"/>
    </xf>
    <xf numFmtId="10" fontId="6" fillId="0" borderId="37" xfId="0" applyNumberFormat="1" applyFont="1" applyBorder="1" applyAlignment="1">
      <alignment horizontal="center" vertical="center"/>
    </xf>
    <xf numFmtId="44" fontId="6" fillId="0" borderId="37" xfId="2" applyFont="1" applyFill="1" applyBorder="1" applyAlignment="1" applyProtection="1">
      <alignment vertical="center"/>
    </xf>
    <xf numFmtId="10" fontId="8" fillId="0" borderId="18" xfId="3" applyNumberFormat="1" applyFont="1" applyFill="1" applyBorder="1" applyAlignment="1">
      <alignment horizontal="center" vertical="center"/>
    </xf>
    <xf numFmtId="8" fontId="8" fillId="0" borderId="18" xfId="1" applyNumberFormat="1" applyFont="1" applyFill="1" applyBorder="1" applyAlignment="1" applyProtection="1">
      <alignment vertical="center"/>
    </xf>
    <xf numFmtId="10" fontId="8" fillId="0" borderId="61" xfId="0" applyNumberFormat="1" applyFont="1" applyBorder="1" applyAlignment="1">
      <alignment horizontal="center" vertical="center"/>
    </xf>
    <xf numFmtId="10" fontId="8" fillId="0" borderId="0" xfId="3" applyNumberFormat="1" applyFont="1" applyFill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10" fontId="8" fillId="0" borderId="12" xfId="3" applyNumberFormat="1" applyFont="1" applyFill="1" applyBorder="1" applyAlignment="1">
      <alignment horizontal="center" vertical="center"/>
    </xf>
    <xf numFmtId="40" fontId="8" fillId="0" borderId="12" xfId="1" applyNumberFormat="1" applyFont="1" applyFill="1" applyBorder="1" applyAlignment="1">
      <alignment horizontal="center" vertical="center"/>
    </xf>
    <xf numFmtId="10" fontId="8" fillId="0" borderId="62" xfId="0" applyNumberFormat="1" applyFont="1" applyBorder="1" applyAlignment="1">
      <alignment horizontal="center" vertical="center"/>
    </xf>
    <xf numFmtId="8" fontId="9" fillId="0" borderId="0" xfId="0" applyNumberFormat="1" applyFont="1" applyAlignment="1">
      <alignment vertical="center"/>
    </xf>
    <xf numFmtId="1" fontId="11" fillId="0" borderId="0" xfId="0" applyNumberFormat="1" applyFont="1" applyAlignment="1">
      <alignment vertical="center"/>
    </xf>
    <xf numFmtId="43" fontId="2" fillId="0" borderId="0" xfId="0" applyNumberFormat="1" applyFont="1" applyAlignment="1">
      <alignment horizontal="left" vertical="center"/>
    </xf>
    <xf numFmtId="0" fontId="8" fillId="0" borderId="37" xfId="0" applyFont="1" applyBorder="1" applyAlignment="1">
      <alignment vertical="center"/>
    </xf>
    <xf numFmtId="10" fontId="8" fillId="0" borderId="37" xfId="0" applyNumberFormat="1" applyFont="1" applyBorder="1" applyAlignment="1">
      <alignment horizontal="center" vertical="center"/>
    </xf>
    <xf numFmtId="39" fontId="8" fillId="0" borderId="37" xfId="0" applyNumberFormat="1" applyFont="1" applyBorder="1" applyAlignment="1">
      <alignment horizontal="center" vertical="center"/>
    </xf>
    <xf numFmtId="40" fontId="8" fillId="0" borderId="37" xfId="1" applyNumberFormat="1" applyFont="1" applyFill="1" applyBorder="1" applyAlignment="1" applyProtection="1">
      <alignment horizontal="center" vertical="center"/>
    </xf>
    <xf numFmtId="44" fontId="8" fillId="0" borderId="18" xfId="2" applyFont="1" applyFill="1" applyBorder="1" applyAlignment="1">
      <alignment horizontal="center" vertical="center"/>
    </xf>
    <xf numFmtId="44" fontId="8" fillId="0" borderId="58" xfId="2" applyFont="1" applyFill="1" applyBorder="1" applyAlignment="1" applyProtection="1">
      <alignment vertical="center"/>
    </xf>
    <xf numFmtId="44" fontId="8" fillId="0" borderId="0" xfId="2" applyFont="1" applyFill="1" applyBorder="1" applyAlignment="1">
      <alignment horizontal="center" vertical="center"/>
    </xf>
    <xf numFmtId="44" fontId="8" fillId="0" borderId="58" xfId="2" applyFont="1" applyFill="1" applyBorder="1" applyAlignment="1" applyProtection="1">
      <alignment vertical="center" wrapText="1"/>
    </xf>
    <xf numFmtId="44" fontId="8" fillId="0" borderId="0" xfId="2" applyFont="1" applyAlignment="1">
      <alignment horizontal="center" vertical="center"/>
    </xf>
    <xf numFmtId="44" fontId="8" fillId="0" borderId="0" xfId="2" applyFont="1" applyFill="1" applyBorder="1" applyAlignment="1" applyProtection="1">
      <alignment vertical="center"/>
    </xf>
    <xf numFmtId="176" fontId="8" fillId="0" borderId="0" xfId="2" applyNumberFormat="1" applyFont="1" applyFill="1" applyBorder="1" applyAlignment="1" applyProtection="1">
      <alignment horizontal="center" vertical="center"/>
    </xf>
    <xf numFmtId="0" fontId="3" fillId="3" borderId="63" xfId="0" applyFont="1" applyFill="1" applyBorder="1" applyAlignment="1">
      <alignment horizontal="center" vertical="center"/>
    </xf>
    <xf numFmtId="0" fontId="2" fillId="0" borderId="64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0" fontId="2" fillId="0" borderId="65" xfId="0" applyFont="1" applyBorder="1" applyAlignment="1">
      <alignment horizontal="left" vertical="center"/>
    </xf>
    <xf numFmtId="44" fontId="2" fillId="0" borderId="65" xfId="2" applyFont="1" applyBorder="1" applyAlignment="1">
      <alignment horizontal="left" vertical="center"/>
    </xf>
    <xf numFmtId="44" fontId="2" fillId="0" borderId="56" xfId="2" applyFont="1" applyBorder="1" applyAlignment="1">
      <alignment horizontal="left" vertical="center"/>
    </xf>
    <xf numFmtId="0" fontId="12" fillId="0" borderId="17" xfId="0" applyFont="1" applyBorder="1" applyAlignment="1">
      <alignment horizontal="right" vertical="top"/>
    </xf>
    <xf numFmtId="3" fontId="13" fillId="0" borderId="44" xfId="0" applyNumberFormat="1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top"/>
    </xf>
    <xf numFmtId="0" fontId="12" fillId="0" borderId="23" xfId="0" applyFont="1" applyBorder="1" applyAlignment="1">
      <alignment vertical="top"/>
    </xf>
    <xf numFmtId="0" fontId="12" fillId="0" borderId="49" xfId="0" applyFont="1" applyBorder="1" applyAlignment="1">
      <alignment horizontal="right" vertical="top"/>
    </xf>
    <xf numFmtId="171" fontId="12" fillId="0" borderId="48" xfId="0" applyNumberFormat="1" applyFont="1" applyBorder="1" applyAlignment="1">
      <alignment horizontal="center" vertical="top"/>
    </xf>
    <xf numFmtId="0" fontId="12" fillId="0" borderId="11" xfId="0" applyFont="1" applyBorder="1" applyAlignment="1">
      <alignment vertical="top"/>
    </xf>
    <xf numFmtId="0" fontId="12" fillId="0" borderId="50" xfId="0" applyFont="1" applyBorder="1" applyAlignment="1">
      <alignment horizontal="right" vertical="top"/>
    </xf>
    <xf numFmtId="171" fontId="12" fillId="0" borderId="52" xfId="0" applyNumberFormat="1" applyFont="1" applyBorder="1" applyAlignment="1">
      <alignment horizontal="center" vertical="top"/>
    </xf>
    <xf numFmtId="0" fontId="13" fillId="4" borderId="53" xfId="0" applyFont="1" applyFill="1" applyBorder="1" applyAlignment="1">
      <alignment vertical="top"/>
    </xf>
    <xf numFmtId="0" fontId="13" fillId="4" borderId="54" xfId="0" applyFont="1" applyFill="1" applyBorder="1" applyAlignment="1">
      <alignment horizontal="right" vertical="top"/>
    </xf>
    <xf numFmtId="171" fontId="13" fillId="4" borderId="55" xfId="0" applyNumberFormat="1" applyFont="1" applyFill="1" applyBorder="1" applyAlignment="1">
      <alignment horizontal="center" vertical="top"/>
    </xf>
    <xf numFmtId="0" fontId="13" fillId="0" borderId="8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10" xfId="0" applyFont="1" applyBorder="1" applyAlignment="1">
      <alignment horizontal="centerContinuous" vertical="center"/>
    </xf>
    <xf numFmtId="0" fontId="12" fillId="0" borderId="11" xfId="0" applyFont="1" applyBorder="1" applyAlignment="1">
      <alignment horizontal="right" vertical="center"/>
    </xf>
    <xf numFmtId="0" fontId="12" fillId="0" borderId="12" xfId="0" applyFont="1" applyBorder="1" applyAlignment="1">
      <alignment horizontal="right" vertical="center"/>
    </xf>
    <xf numFmtId="0" fontId="13" fillId="0" borderId="12" xfId="0" applyFont="1" applyBorder="1" applyAlignment="1">
      <alignment horizontal="right" vertical="center"/>
    </xf>
    <xf numFmtId="0" fontId="13" fillId="0" borderId="12" xfId="0" applyFont="1" applyBorder="1" applyAlignment="1">
      <alignment horizontal="center" vertical="center"/>
    </xf>
    <xf numFmtId="165" fontId="12" fillId="0" borderId="13" xfId="4" applyNumberFormat="1" applyFont="1" applyFill="1" applyBorder="1" applyAlignment="1" applyProtection="1">
      <alignment horizontal="center" vertical="center"/>
    </xf>
    <xf numFmtId="0" fontId="12" fillId="0" borderId="18" xfId="0" applyFont="1" applyBorder="1" applyAlignment="1">
      <alignment horizontal="right" vertical="center"/>
    </xf>
    <xf numFmtId="166" fontId="12" fillId="2" borderId="19" xfId="4" applyNumberFormat="1" applyFont="1" applyFill="1" applyBorder="1" applyAlignment="1" applyProtection="1">
      <alignment horizontal="center" vertical="center"/>
    </xf>
    <xf numFmtId="0" fontId="12" fillId="0" borderId="0" xfId="0" applyFont="1" applyAlignment="1">
      <alignment horizontal="right" vertical="center"/>
    </xf>
    <xf numFmtId="164" fontId="12" fillId="2" borderId="24" xfId="4" applyFont="1" applyFill="1" applyBorder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167" fontId="12" fillId="2" borderId="24" xfId="4" applyNumberFormat="1" applyFont="1" applyFill="1" applyBorder="1" applyAlignment="1" applyProtection="1">
      <alignment horizontal="center" vertical="center"/>
    </xf>
    <xf numFmtId="0" fontId="12" fillId="0" borderId="14" xfId="0" applyFont="1" applyBorder="1" applyAlignment="1">
      <alignment horizontal="right" vertical="center"/>
    </xf>
    <xf numFmtId="0" fontId="12" fillId="0" borderId="15" xfId="0" applyFont="1" applyBorder="1" applyAlignment="1">
      <alignment horizontal="right" vertical="center"/>
    </xf>
    <xf numFmtId="0" fontId="13" fillId="0" borderId="15" xfId="0" applyFont="1" applyBorder="1" applyAlignment="1">
      <alignment horizontal="center" vertical="center"/>
    </xf>
    <xf numFmtId="4" fontId="12" fillId="2" borderId="16" xfId="4" applyNumberFormat="1" applyFont="1" applyFill="1" applyBorder="1" applyAlignment="1" applyProtection="1">
      <alignment horizontal="center" vertical="center"/>
    </xf>
    <xf numFmtId="165" fontId="12" fillId="2" borderId="24" xfId="4" applyNumberFormat="1" applyFont="1" applyFill="1" applyBorder="1" applyAlignment="1" applyProtection="1">
      <alignment horizontal="center" vertical="center"/>
    </xf>
    <xf numFmtId="3" fontId="12" fillId="2" borderId="16" xfId="4" applyNumberFormat="1" applyFont="1" applyFill="1" applyBorder="1" applyAlignment="1" applyProtection="1">
      <alignment horizontal="center" vertical="center"/>
    </xf>
    <xf numFmtId="168" fontId="12" fillId="2" borderId="16" xfId="0" applyNumberFormat="1" applyFont="1" applyFill="1" applyBorder="1" applyAlignment="1">
      <alignment horizontal="center" vertical="center"/>
    </xf>
    <xf numFmtId="0" fontId="12" fillId="0" borderId="25" xfId="0" applyFont="1" applyBorder="1" applyAlignment="1">
      <alignment horizontal="right" vertical="center"/>
    </xf>
    <xf numFmtId="0" fontId="12" fillId="0" borderId="26" xfId="0" applyFont="1" applyBorder="1" applyAlignment="1">
      <alignment horizontal="right" vertical="center"/>
    </xf>
    <xf numFmtId="0" fontId="13" fillId="0" borderId="26" xfId="0" applyFont="1" applyBorder="1" applyAlignment="1">
      <alignment horizontal="center" vertical="center"/>
    </xf>
    <xf numFmtId="165" fontId="12" fillId="2" borderId="29" xfId="4" applyNumberFormat="1" applyFont="1" applyFill="1" applyBorder="1" applyAlignment="1" applyProtection="1">
      <alignment horizontal="center" vertical="center"/>
    </xf>
    <xf numFmtId="169" fontId="12" fillId="2" borderId="16" xfId="0" applyNumberFormat="1" applyFont="1" applyFill="1" applyBorder="1" applyAlignment="1">
      <alignment horizontal="center" vertical="center"/>
    </xf>
    <xf numFmtId="3" fontId="12" fillId="2" borderId="24" xfId="0" applyNumberFormat="1" applyFont="1" applyFill="1" applyBorder="1" applyAlignment="1">
      <alignment horizontal="center" vertical="center"/>
    </xf>
    <xf numFmtId="0" fontId="13" fillId="0" borderId="31" xfId="0" applyFont="1" applyBorder="1" applyAlignment="1">
      <alignment horizontal="centerContinuous" vertical="center"/>
    </xf>
    <xf numFmtId="0" fontId="13" fillId="0" borderId="32" xfId="0" applyFont="1" applyBorder="1" applyAlignment="1">
      <alignment horizontal="centerContinuous" vertical="center"/>
    </xf>
    <xf numFmtId="0" fontId="12" fillId="0" borderId="33" xfId="0" applyFont="1" applyBorder="1" applyAlignment="1">
      <alignment horizontal="center" vertical="center"/>
    </xf>
    <xf numFmtId="0" fontId="12" fillId="0" borderId="20" xfId="0" applyFont="1" applyBorder="1" applyAlignment="1">
      <alignment horizontal="right" vertical="center"/>
    </xf>
    <xf numFmtId="0" fontId="12" fillId="0" borderId="21" xfId="0" applyFont="1" applyBorder="1" applyAlignment="1">
      <alignment horizontal="right" vertical="center"/>
    </xf>
    <xf numFmtId="0" fontId="12" fillId="0" borderId="21" xfId="0" applyFont="1" applyBorder="1" applyAlignment="1">
      <alignment horizontal="centerContinuous" vertical="center"/>
    </xf>
    <xf numFmtId="170" fontId="12" fillId="0" borderId="22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right" vertical="center"/>
    </xf>
    <xf numFmtId="10" fontId="12" fillId="0" borderId="21" xfId="0" applyNumberFormat="1" applyFont="1" applyBorder="1" applyAlignment="1">
      <alignment horizontal="left" vertical="center"/>
    </xf>
    <xf numFmtId="170" fontId="12" fillId="2" borderId="22" xfId="0" applyNumberFormat="1" applyFont="1" applyFill="1" applyBorder="1" applyAlignment="1">
      <alignment horizontal="center" vertical="center"/>
    </xf>
    <xf numFmtId="0" fontId="13" fillId="0" borderId="26" xfId="0" applyFont="1" applyBorder="1" applyAlignment="1">
      <alignment horizontal="right" vertical="center"/>
    </xf>
    <xf numFmtId="170" fontId="12" fillId="0" borderId="29" xfId="0" applyNumberFormat="1" applyFont="1" applyBorder="1" applyAlignment="1">
      <alignment horizontal="center" vertical="center"/>
    </xf>
    <xf numFmtId="171" fontId="13" fillId="0" borderId="39" xfId="0" applyNumberFormat="1" applyFont="1" applyBorder="1" applyAlignment="1">
      <alignment horizontal="center" vertical="center"/>
    </xf>
    <xf numFmtId="165" fontId="13" fillId="0" borderId="43" xfId="4" applyNumberFormat="1" applyFont="1" applyFill="1" applyBorder="1" applyAlignment="1" applyProtection="1">
      <alignment horizontal="center" vertical="center"/>
    </xf>
    <xf numFmtId="165" fontId="12" fillId="0" borderId="16" xfId="4" applyNumberFormat="1" applyFont="1" applyFill="1" applyBorder="1" applyAlignment="1" applyProtection="1">
      <alignment horizontal="center" vertical="center"/>
    </xf>
    <xf numFmtId="0" fontId="13" fillId="0" borderId="21" xfId="0" applyFont="1" applyBorder="1" applyAlignment="1">
      <alignment horizontal="center" vertical="center"/>
    </xf>
    <xf numFmtId="10" fontId="12" fillId="2" borderId="22" xfId="0" applyNumberFormat="1" applyFont="1" applyFill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4" fontId="12" fillId="2" borderId="28" xfId="4" applyNumberFormat="1" applyFont="1" applyFill="1" applyBorder="1" applyAlignment="1" applyProtection="1">
      <alignment horizontal="center" vertical="center"/>
    </xf>
    <xf numFmtId="165" fontId="12" fillId="0" borderId="22" xfId="4" applyNumberFormat="1" applyFont="1" applyBorder="1" applyAlignment="1" applyProtection="1">
      <alignment horizontal="center" vertical="center"/>
    </xf>
    <xf numFmtId="165" fontId="12" fillId="2" borderId="22" xfId="4" applyNumberFormat="1" applyFont="1" applyFill="1" applyBorder="1" applyAlignment="1" applyProtection="1">
      <alignment horizontal="center" vertical="center"/>
    </xf>
    <xf numFmtId="8" fontId="12" fillId="2" borderId="22" xfId="0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right" vertical="center"/>
    </xf>
    <xf numFmtId="165" fontId="14" fillId="2" borderId="22" xfId="4" applyNumberFormat="1" applyFont="1" applyFill="1" applyBorder="1" applyAlignment="1" applyProtection="1">
      <alignment horizontal="center" vertical="center"/>
    </xf>
    <xf numFmtId="0" fontId="12" fillId="0" borderId="32" xfId="0" applyFont="1" applyBorder="1" applyAlignment="1">
      <alignment horizontal="centerContinuous" vertical="center"/>
    </xf>
    <xf numFmtId="4" fontId="12" fillId="0" borderId="29" xfId="4" applyNumberFormat="1" applyFont="1" applyBorder="1" applyAlignment="1" applyProtection="1">
      <alignment horizontal="center" vertical="center"/>
    </xf>
    <xf numFmtId="0" fontId="12" fillId="0" borderId="0" xfId="0" applyFont="1" applyAlignment="1">
      <alignment vertical="center"/>
    </xf>
    <xf numFmtId="10" fontId="12" fillId="0" borderId="0" xfId="3" applyNumberFormat="1" applyFont="1" applyBorder="1" applyAlignment="1">
      <alignment horizontal="center" vertical="center"/>
    </xf>
    <xf numFmtId="0" fontId="13" fillId="5" borderId="56" xfId="0" applyFont="1" applyFill="1" applyBorder="1" applyAlignment="1">
      <alignment horizontal="right" vertical="top"/>
    </xf>
    <xf numFmtId="0" fontId="12" fillId="0" borderId="65" xfId="0" applyFont="1" applyBorder="1" applyAlignment="1">
      <alignment horizontal="right" vertical="top"/>
    </xf>
    <xf numFmtId="10" fontId="12" fillId="0" borderId="39" xfId="3" applyNumberFormat="1" applyFont="1" applyBorder="1" applyAlignment="1">
      <alignment horizontal="center" vertical="top"/>
    </xf>
    <xf numFmtId="10" fontId="12" fillId="0" borderId="43" xfId="3" applyNumberFormat="1" applyFont="1" applyBorder="1" applyAlignment="1">
      <alignment horizontal="center" vertical="center"/>
    </xf>
    <xf numFmtId="44" fontId="2" fillId="6" borderId="39" xfId="2" applyFont="1" applyFill="1" applyBorder="1" applyAlignment="1">
      <alignment vertical="center"/>
    </xf>
    <xf numFmtId="44" fontId="2" fillId="6" borderId="39" xfId="0" applyNumberFormat="1" applyFont="1" applyFill="1" applyBorder="1" applyAlignment="1">
      <alignment vertical="center"/>
    </xf>
    <xf numFmtId="44" fontId="2" fillId="6" borderId="43" xfId="2" applyFont="1" applyFill="1" applyBorder="1" applyAlignment="1">
      <alignment vertical="center"/>
    </xf>
    <xf numFmtId="4" fontId="2" fillId="6" borderId="65" xfId="4" applyNumberFormat="1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0" fontId="2" fillId="7" borderId="65" xfId="0" applyFont="1" applyFill="1" applyBorder="1" applyAlignment="1">
      <alignment horizontal="left" vertical="center"/>
    </xf>
    <xf numFmtId="17" fontId="2" fillId="7" borderId="39" xfId="0" applyNumberFormat="1" applyFont="1" applyFill="1" applyBorder="1" applyAlignment="1">
      <alignment horizontal="center" vertical="center"/>
    </xf>
    <xf numFmtId="43" fontId="9" fillId="0" borderId="0" xfId="1" applyFont="1" applyAlignment="1">
      <alignment vertical="center"/>
    </xf>
    <xf numFmtId="44" fontId="8" fillId="0" borderId="12" xfId="2" applyFont="1" applyFill="1" applyBorder="1" applyAlignment="1" applyProtection="1">
      <alignment vertical="center"/>
    </xf>
    <xf numFmtId="44" fontId="6" fillId="0" borderId="38" xfId="2" applyFont="1" applyFill="1" applyBorder="1" applyAlignment="1" applyProtection="1">
      <alignment vertical="center"/>
    </xf>
    <xf numFmtId="44" fontId="6" fillId="0" borderId="0" xfId="2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173" fontId="8" fillId="0" borderId="0" xfId="1" applyNumberFormat="1" applyFont="1" applyFill="1" applyBorder="1" applyAlignment="1" applyProtection="1">
      <alignment vertical="center"/>
    </xf>
    <xf numFmtId="44" fontId="8" fillId="6" borderId="0" xfId="2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left" vertical="center"/>
    </xf>
    <xf numFmtId="0" fontId="8" fillId="6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right" vertical="center"/>
    </xf>
    <xf numFmtId="0" fontId="12" fillId="0" borderId="23" xfId="0" applyFont="1" applyBorder="1" applyAlignment="1">
      <alignment horizontal="right" vertical="center"/>
    </xf>
    <xf numFmtId="0" fontId="12" fillId="0" borderId="14" xfId="0" applyFont="1" applyBorder="1" applyAlignment="1">
      <alignment horizontal="right" vertical="center"/>
    </xf>
    <xf numFmtId="43" fontId="12" fillId="0" borderId="14" xfId="1" applyFont="1" applyFill="1" applyBorder="1" applyAlignment="1" applyProtection="1">
      <alignment horizontal="right" vertical="center"/>
    </xf>
    <xf numFmtId="0" fontId="12" fillId="0" borderId="25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5" fillId="0" borderId="26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4" fontId="12" fillId="0" borderId="16" xfId="4" applyNumberFormat="1" applyFont="1" applyBorder="1" applyAlignment="1" applyProtection="1">
      <alignment horizontal="center" vertical="center"/>
    </xf>
    <xf numFmtId="4" fontId="12" fillId="0" borderId="22" xfId="4" applyNumberFormat="1" applyFont="1" applyBorder="1" applyAlignment="1" applyProtection="1">
      <alignment horizontal="center" vertical="center"/>
    </xf>
    <xf numFmtId="0" fontId="12" fillId="0" borderId="11" xfId="0" applyFont="1" applyBorder="1" applyAlignment="1">
      <alignment horizontal="right" vertical="center"/>
    </xf>
    <xf numFmtId="0" fontId="12" fillId="0" borderId="15" xfId="0" quotePrefix="1" applyFont="1" applyBorder="1" applyAlignment="1">
      <alignment horizontal="center" vertical="center"/>
    </xf>
    <xf numFmtId="0" fontId="12" fillId="0" borderId="35" xfId="0" quotePrefix="1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top"/>
    </xf>
    <xf numFmtId="0" fontId="3" fillId="4" borderId="9" xfId="0" applyFont="1" applyFill="1" applyBorder="1" applyAlignment="1">
      <alignment horizontal="center" vertical="top"/>
    </xf>
    <xf numFmtId="0" fontId="3" fillId="4" borderId="10" xfId="0" applyFont="1" applyFill="1" applyBorder="1" applyAlignment="1">
      <alignment horizontal="center" vertical="top"/>
    </xf>
    <xf numFmtId="0" fontId="13" fillId="5" borderId="63" xfId="0" applyFont="1" applyFill="1" applyBorder="1" applyAlignment="1">
      <alignment horizontal="center" vertical="top"/>
    </xf>
    <xf numFmtId="0" fontId="13" fillId="5" borderId="66" xfId="0" applyFont="1" applyFill="1" applyBorder="1" applyAlignment="1">
      <alignment horizontal="center" vertical="top"/>
    </xf>
    <xf numFmtId="0" fontId="13" fillId="5" borderId="64" xfId="0" applyFont="1" applyFill="1" applyBorder="1" applyAlignment="1">
      <alignment horizontal="center" vertical="top"/>
    </xf>
    <xf numFmtId="4" fontId="12" fillId="0" borderId="29" xfId="4" applyNumberFormat="1" applyFont="1" applyBorder="1" applyAlignment="1" applyProtection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172" fontId="13" fillId="4" borderId="54" xfId="0" applyNumberFormat="1" applyFont="1" applyFill="1" applyBorder="1" applyAlignment="1">
      <alignment horizontal="center" vertical="top"/>
    </xf>
    <xf numFmtId="172" fontId="12" fillId="0" borderId="7" xfId="0" applyNumberFormat="1" applyFont="1" applyBorder="1" applyAlignment="1">
      <alignment horizontal="center" vertical="top"/>
    </xf>
    <xf numFmtId="172" fontId="13" fillId="5" borderId="57" xfId="0" applyNumberFormat="1" applyFont="1" applyFill="1" applyBorder="1" applyAlignment="1">
      <alignment horizontal="center" vertical="top"/>
    </xf>
    <xf numFmtId="0" fontId="13" fillId="0" borderId="45" xfId="0" applyFont="1" applyBorder="1" applyAlignment="1">
      <alignment horizontal="center" vertical="top"/>
    </xf>
    <xf numFmtId="172" fontId="12" fillId="0" borderId="47" xfId="0" applyNumberFormat="1" applyFont="1" applyBorder="1" applyAlignment="1">
      <alignment horizontal="center" vertical="top"/>
    </xf>
    <xf numFmtId="172" fontId="12" fillId="6" borderId="7" xfId="0" applyNumberFormat="1" applyFont="1" applyFill="1" applyBorder="1" applyAlignment="1">
      <alignment horizontal="center" vertical="top"/>
    </xf>
    <xf numFmtId="172" fontId="12" fillId="0" borderId="51" xfId="0" applyNumberFormat="1" applyFont="1" applyBorder="1" applyAlignment="1">
      <alignment horizontal="center" vertical="top"/>
    </xf>
  </cellXfs>
  <cellStyles count="5">
    <cellStyle name="Moeda" xfId="2" builtinId="4"/>
    <cellStyle name="Normal" xfId="0" builtinId="0"/>
    <cellStyle name="Porcentagem" xfId="3" builtinId="5"/>
    <cellStyle name="Separador de milhares 2" xfId="4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193913</xdr:colOff>
      <xdr:row>0</xdr:row>
      <xdr:rowOff>0</xdr:rowOff>
    </xdr:from>
    <xdr:to>
      <xdr:col>5</xdr:col>
      <xdr:colOff>1712870</xdr:colOff>
      <xdr:row>1</xdr:row>
      <xdr:rowOff>19626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F4347E2-2627-4CDA-9FAD-7966D358F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1368" y="0"/>
          <a:ext cx="6005996" cy="1197262"/>
        </a:xfrm>
        <a:prstGeom prst="rect">
          <a:avLst/>
        </a:prstGeom>
      </xdr:spPr>
    </xdr:pic>
    <xdr:clientData/>
  </xdr:twoCellAnchor>
  <xdr:twoCellAnchor editAs="oneCell">
    <xdr:from>
      <xdr:col>2</xdr:col>
      <xdr:colOff>488719</xdr:colOff>
      <xdr:row>36</xdr:row>
      <xdr:rowOff>103909</xdr:rowOff>
    </xdr:from>
    <xdr:to>
      <xdr:col>5</xdr:col>
      <xdr:colOff>1060494</xdr:colOff>
      <xdr:row>36</xdr:row>
      <xdr:rowOff>1121142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BA7326C-919B-4C22-AE6E-530D7FA0D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6174" y="8226136"/>
          <a:ext cx="5051194" cy="10096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2" name="Text Box 65">
          <a:extLst>
            <a:ext uri="{FF2B5EF4-FFF2-40B4-BE49-F238E27FC236}">
              <a16:creationId xmlns:a16="http://schemas.microsoft.com/office/drawing/2014/main" id="{43634B23-6019-4683-A319-E32A9EC06486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3" name="Text Box 66">
          <a:extLst>
            <a:ext uri="{FF2B5EF4-FFF2-40B4-BE49-F238E27FC236}">
              <a16:creationId xmlns:a16="http://schemas.microsoft.com/office/drawing/2014/main" id="{A57F72A3-E75E-4CE6-97EA-9989D111A890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4" name="Text Box 67">
          <a:extLst>
            <a:ext uri="{FF2B5EF4-FFF2-40B4-BE49-F238E27FC236}">
              <a16:creationId xmlns:a16="http://schemas.microsoft.com/office/drawing/2014/main" id="{863162BD-4CC7-4B7D-914B-B349C7FEF2FC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5" name="Text Box 68">
          <a:extLst>
            <a:ext uri="{FF2B5EF4-FFF2-40B4-BE49-F238E27FC236}">
              <a16:creationId xmlns:a16="http://schemas.microsoft.com/office/drawing/2014/main" id="{16478E10-E213-40CE-8124-BB1AD72FEFCE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6" name="Text Box 69">
          <a:extLst>
            <a:ext uri="{FF2B5EF4-FFF2-40B4-BE49-F238E27FC236}">
              <a16:creationId xmlns:a16="http://schemas.microsoft.com/office/drawing/2014/main" id="{F5F13814-87D9-4E00-BD42-E84F4FDA109E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7" name="Text Box 70">
          <a:extLst>
            <a:ext uri="{FF2B5EF4-FFF2-40B4-BE49-F238E27FC236}">
              <a16:creationId xmlns:a16="http://schemas.microsoft.com/office/drawing/2014/main" id="{72CDC47B-F448-49B5-A266-7F2123EC7073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8" name="Text Box 71">
          <a:extLst>
            <a:ext uri="{FF2B5EF4-FFF2-40B4-BE49-F238E27FC236}">
              <a16:creationId xmlns:a16="http://schemas.microsoft.com/office/drawing/2014/main" id="{9B007EA6-B644-40AC-9B75-95EC21CBE9CF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9" name="Text Box 72">
          <a:extLst>
            <a:ext uri="{FF2B5EF4-FFF2-40B4-BE49-F238E27FC236}">
              <a16:creationId xmlns:a16="http://schemas.microsoft.com/office/drawing/2014/main" id="{684595FD-6947-4EB2-ADD5-2AC5B504E15D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10" name="Text Box 73">
          <a:extLst>
            <a:ext uri="{FF2B5EF4-FFF2-40B4-BE49-F238E27FC236}">
              <a16:creationId xmlns:a16="http://schemas.microsoft.com/office/drawing/2014/main" id="{D3CBB261-448D-49B0-9279-D70C23226128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11" name="Text Box 74">
          <a:extLst>
            <a:ext uri="{FF2B5EF4-FFF2-40B4-BE49-F238E27FC236}">
              <a16:creationId xmlns:a16="http://schemas.microsoft.com/office/drawing/2014/main" id="{E3D8E9DF-ECDC-4AA0-8D98-98E9D3817E7C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12" name="Text Box 75">
          <a:extLst>
            <a:ext uri="{FF2B5EF4-FFF2-40B4-BE49-F238E27FC236}">
              <a16:creationId xmlns:a16="http://schemas.microsoft.com/office/drawing/2014/main" id="{4B59ECCB-0EB5-40E4-BA2D-127E32AACE29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13" name="Text Box 76">
          <a:extLst>
            <a:ext uri="{FF2B5EF4-FFF2-40B4-BE49-F238E27FC236}">
              <a16:creationId xmlns:a16="http://schemas.microsoft.com/office/drawing/2014/main" id="{538D8EFA-8C68-4222-B566-16DFBEDDD32B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14" name="Text Box 77">
          <a:extLst>
            <a:ext uri="{FF2B5EF4-FFF2-40B4-BE49-F238E27FC236}">
              <a16:creationId xmlns:a16="http://schemas.microsoft.com/office/drawing/2014/main" id="{9EF11CBE-B370-47EA-B510-91BFF182FF8B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15" name="Text Box 78">
          <a:extLst>
            <a:ext uri="{FF2B5EF4-FFF2-40B4-BE49-F238E27FC236}">
              <a16:creationId xmlns:a16="http://schemas.microsoft.com/office/drawing/2014/main" id="{B845466B-A29A-486C-B6CB-BB996B7BBC69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16" name="Text Box 79">
          <a:extLst>
            <a:ext uri="{FF2B5EF4-FFF2-40B4-BE49-F238E27FC236}">
              <a16:creationId xmlns:a16="http://schemas.microsoft.com/office/drawing/2014/main" id="{A42757B4-ACD1-42D4-9EE3-9238C592AA15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17" name="Text Box 65">
          <a:extLst>
            <a:ext uri="{FF2B5EF4-FFF2-40B4-BE49-F238E27FC236}">
              <a16:creationId xmlns:a16="http://schemas.microsoft.com/office/drawing/2014/main" id="{BC322A27-B757-4C84-92C2-59448B0B95DB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18" name="Text Box 66">
          <a:extLst>
            <a:ext uri="{FF2B5EF4-FFF2-40B4-BE49-F238E27FC236}">
              <a16:creationId xmlns:a16="http://schemas.microsoft.com/office/drawing/2014/main" id="{0056BE94-F9C7-4A8E-A53A-12DD3411483C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19" name="Text Box 67">
          <a:extLst>
            <a:ext uri="{FF2B5EF4-FFF2-40B4-BE49-F238E27FC236}">
              <a16:creationId xmlns:a16="http://schemas.microsoft.com/office/drawing/2014/main" id="{51FFA963-76AB-4BEB-BC84-38802391A48F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20" name="Text Box 68">
          <a:extLst>
            <a:ext uri="{FF2B5EF4-FFF2-40B4-BE49-F238E27FC236}">
              <a16:creationId xmlns:a16="http://schemas.microsoft.com/office/drawing/2014/main" id="{FE7E1F55-BB05-4148-B8F8-8F437D559213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21" name="Text Box 69">
          <a:extLst>
            <a:ext uri="{FF2B5EF4-FFF2-40B4-BE49-F238E27FC236}">
              <a16:creationId xmlns:a16="http://schemas.microsoft.com/office/drawing/2014/main" id="{48E02458-A36E-4921-BD3E-1A6443D764A1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22" name="Text Box 70">
          <a:extLst>
            <a:ext uri="{FF2B5EF4-FFF2-40B4-BE49-F238E27FC236}">
              <a16:creationId xmlns:a16="http://schemas.microsoft.com/office/drawing/2014/main" id="{D7F4F5D6-35B8-49DC-8508-5AD2DF063020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23" name="Text Box 71">
          <a:extLst>
            <a:ext uri="{FF2B5EF4-FFF2-40B4-BE49-F238E27FC236}">
              <a16:creationId xmlns:a16="http://schemas.microsoft.com/office/drawing/2014/main" id="{0F502E50-3EC8-4CBF-B23E-CE358336E2B7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24" name="Text Box 72">
          <a:extLst>
            <a:ext uri="{FF2B5EF4-FFF2-40B4-BE49-F238E27FC236}">
              <a16:creationId xmlns:a16="http://schemas.microsoft.com/office/drawing/2014/main" id="{FBB4FF56-7A9A-4817-836D-E4B8D3462607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25" name="Text Box 73">
          <a:extLst>
            <a:ext uri="{FF2B5EF4-FFF2-40B4-BE49-F238E27FC236}">
              <a16:creationId xmlns:a16="http://schemas.microsoft.com/office/drawing/2014/main" id="{546D01BE-53AA-404F-AE99-163A1FEC3BA5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26" name="Text Box 74">
          <a:extLst>
            <a:ext uri="{FF2B5EF4-FFF2-40B4-BE49-F238E27FC236}">
              <a16:creationId xmlns:a16="http://schemas.microsoft.com/office/drawing/2014/main" id="{78F4D0A3-3DB6-4F9E-B0D2-E8AE959F1E1E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27" name="Text Box 75">
          <a:extLst>
            <a:ext uri="{FF2B5EF4-FFF2-40B4-BE49-F238E27FC236}">
              <a16:creationId xmlns:a16="http://schemas.microsoft.com/office/drawing/2014/main" id="{A9CB36B1-C2EB-464F-BEF6-EE97CC8E3D5E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28" name="Text Box 76">
          <a:extLst>
            <a:ext uri="{FF2B5EF4-FFF2-40B4-BE49-F238E27FC236}">
              <a16:creationId xmlns:a16="http://schemas.microsoft.com/office/drawing/2014/main" id="{A5F8B04C-7002-4BEC-9C7E-C4AF68E931F0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29" name="Text Box 77">
          <a:extLst>
            <a:ext uri="{FF2B5EF4-FFF2-40B4-BE49-F238E27FC236}">
              <a16:creationId xmlns:a16="http://schemas.microsoft.com/office/drawing/2014/main" id="{08B7A8C7-FD60-4ED8-9650-F5257CD79770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30" name="Text Box 78">
          <a:extLst>
            <a:ext uri="{FF2B5EF4-FFF2-40B4-BE49-F238E27FC236}">
              <a16:creationId xmlns:a16="http://schemas.microsoft.com/office/drawing/2014/main" id="{DA445B70-83D6-4E62-B93D-D367D7283114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0</xdr:colOff>
      <xdr:row>3</xdr:row>
      <xdr:rowOff>0</xdr:rowOff>
    </xdr:from>
    <xdr:ext cx="28575" cy="357183"/>
    <xdr:sp macro="" textlink="">
      <xdr:nvSpPr>
        <xdr:cNvPr id="31" name="Text Box 79">
          <a:extLst>
            <a:ext uri="{FF2B5EF4-FFF2-40B4-BE49-F238E27FC236}">
              <a16:creationId xmlns:a16="http://schemas.microsoft.com/office/drawing/2014/main" id="{81FFAC03-BBC7-4BA8-907E-55490716F3D0}"/>
            </a:ext>
          </a:extLst>
        </xdr:cNvPr>
        <xdr:cNvSpPr txBox="1">
          <a:spLocks noChangeArrowheads="1"/>
        </xdr:cNvSpPr>
      </xdr:nvSpPr>
      <xdr:spPr bwMode="auto">
        <a:xfrm>
          <a:off x="104298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32" name="Text Box 65">
          <a:extLst>
            <a:ext uri="{FF2B5EF4-FFF2-40B4-BE49-F238E27FC236}">
              <a16:creationId xmlns:a16="http://schemas.microsoft.com/office/drawing/2014/main" id="{93F9C37B-4953-4EDC-A00F-6208578DB111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33" name="Text Box 66">
          <a:extLst>
            <a:ext uri="{FF2B5EF4-FFF2-40B4-BE49-F238E27FC236}">
              <a16:creationId xmlns:a16="http://schemas.microsoft.com/office/drawing/2014/main" id="{116BD180-7BC7-4573-BED0-B1740C12A7DD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34" name="Text Box 67">
          <a:extLst>
            <a:ext uri="{FF2B5EF4-FFF2-40B4-BE49-F238E27FC236}">
              <a16:creationId xmlns:a16="http://schemas.microsoft.com/office/drawing/2014/main" id="{345B41D4-BA6F-424A-BC3B-716AB3ED169F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35" name="Text Box 68">
          <a:extLst>
            <a:ext uri="{FF2B5EF4-FFF2-40B4-BE49-F238E27FC236}">
              <a16:creationId xmlns:a16="http://schemas.microsoft.com/office/drawing/2014/main" id="{81FC2390-877E-4EC0-A385-0FB15A77CC3E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36" name="Text Box 69">
          <a:extLst>
            <a:ext uri="{FF2B5EF4-FFF2-40B4-BE49-F238E27FC236}">
              <a16:creationId xmlns:a16="http://schemas.microsoft.com/office/drawing/2014/main" id="{645D94F5-9221-4DD2-810C-6C4EE9C5D271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37" name="Text Box 70">
          <a:extLst>
            <a:ext uri="{FF2B5EF4-FFF2-40B4-BE49-F238E27FC236}">
              <a16:creationId xmlns:a16="http://schemas.microsoft.com/office/drawing/2014/main" id="{3492CD9F-4F96-4782-A4AC-87094020FBD7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38" name="Text Box 71">
          <a:extLst>
            <a:ext uri="{FF2B5EF4-FFF2-40B4-BE49-F238E27FC236}">
              <a16:creationId xmlns:a16="http://schemas.microsoft.com/office/drawing/2014/main" id="{BACA2368-1D36-4A60-AF8E-2FFF05D01E43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39" name="Text Box 72">
          <a:extLst>
            <a:ext uri="{FF2B5EF4-FFF2-40B4-BE49-F238E27FC236}">
              <a16:creationId xmlns:a16="http://schemas.microsoft.com/office/drawing/2014/main" id="{B317890F-1C85-4CDB-B11F-6EF0F3C67BEB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40" name="Text Box 73">
          <a:extLst>
            <a:ext uri="{FF2B5EF4-FFF2-40B4-BE49-F238E27FC236}">
              <a16:creationId xmlns:a16="http://schemas.microsoft.com/office/drawing/2014/main" id="{79805476-63A0-4719-BD93-52D99CB6DCFA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41" name="Text Box 74">
          <a:extLst>
            <a:ext uri="{FF2B5EF4-FFF2-40B4-BE49-F238E27FC236}">
              <a16:creationId xmlns:a16="http://schemas.microsoft.com/office/drawing/2014/main" id="{7DE54272-0DE6-42FF-B8E6-DD1D06107B5A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42" name="Text Box 75">
          <a:extLst>
            <a:ext uri="{FF2B5EF4-FFF2-40B4-BE49-F238E27FC236}">
              <a16:creationId xmlns:a16="http://schemas.microsoft.com/office/drawing/2014/main" id="{3ABA7C17-7B39-4793-92ED-E91594B596AA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43" name="Text Box 76">
          <a:extLst>
            <a:ext uri="{FF2B5EF4-FFF2-40B4-BE49-F238E27FC236}">
              <a16:creationId xmlns:a16="http://schemas.microsoft.com/office/drawing/2014/main" id="{5879CA6B-82A6-45B0-B1D7-4F8265125627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44" name="Text Box 77">
          <a:extLst>
            <a:ext uri="{FF2B5EF4-FFF2-40B4-BE49-F238E27FC236}">
              <a16:creationId xmlns:a16="http://schemas.microsoft.com/office/drawing/2014/main" id="{9A5897D6-0FA9-493A-B0E2-496A0040D156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45" name="Text Box 78">
          <a:extLst>
            <a:ext uri="{FF2B5EF4-FFF2-40B4-BE49-F238E27FC236}">
              <a16:creationId xmlns:a16="http://schemas.microsoft.com/office/drawing/2014/main" id="{8C83755C-8984-4123-84EC-45AED64E6DF9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46" name="Text Box 79">
          <a:extLst>
            <a:ext uri="{FF2B5EF4-FFF2-40B4-BE49-F238E27FC236}">
              <a16:creationId xmlns:a16="http://schemas.microsoft.com/office/drawing/2014/main" id="{E748D405-D2EA-48D2-A2EE-09DF91CEEDFD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47" name="Text Box 65">
          <a:extLst>
            <a:ext uri="{FF2B5EF4-FFF2-40B4-BE49-F238E27FC236}">
              <a16:creationId xmlns:a16="http://schemas.microsoft.com/office/drawing/2014/main" id="{99DBE990-0EE9-4AA5-937E-02A81ED159DB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48" name="Text Box 66">
          <a:extLst>
            <a:ext uri="{FF2B5EF4-FFF2-40B4-BE49-F238E27FC236}">
              <a16:creationId xmlns:a16="http://schemas.microsoft.com/office/drawing/2014/main" id="{A54F3DED-FF20-411F-BF00-AAF4396890E5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49" name="Text Box 67">
          <a:extLst>
            <a:ext uri="{FF2B5EF4-FFF2-40B4-BE49-F238E27FC236}">
              <a16:creationId xmlns:a16="http://schemas.microsoft.com/office/drawing/2014/main" id="{107C7184-7059-47F3-BB24-82E2401F6B2F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50" name="Text Box 68">
          <a:extLst>
            <a:ext uri="{FF2B5EF4-FFF2-40B4-BE49-F238E27FC236}">
              <a16:creationId xmlns:a16="http://schemas.microsoft.com/office/drawing/2014/main" id="{29A73950-6E81-442F-991C-6C96981193D1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51" name="Text Box 69">
          <a:extLst>
            <a:ext uri="{FF2B5EF4-FFF2-40B4-BE49-F238E27FC236}">
              <a16:creationId xmlns:a16="http://schemas.microsoft.com/office/drawing/2014/main" id="{79DD7DE2-B76B-407F-9857-88EBC7DFA760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52" name="Text Box 70">
          <a:extLst>
            <a:ext uri="{FF2B5EF4-FFF2-40B4-BE49-F238E27FC236}">
              <a16:creationId xmlns:a16="http://schemas.microsoft.com/office/drawing/2014/main" id="{FC184E34-6336-47DC-A668-180981EAA5E4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53" name="Text Box 71">
          <a:extLst>
            <a:ext uri="{FF2B5EF4-FFF2-40B4-BE49-F238E27FC236}">
              <a16:creationId xmlns:a16="http://schemas.microsoft.com/office/drawing/2014/main" id="{A71EC44B-F603-45C2-9DF9-162F6946A292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54" name="Text Box 72">
          <a:extLst>
            <a:ext uri="{FF2B5EF4-FFF2-40B4-BE49-F238E27FC236}">
              <a16:creationId xmlns:a16="http://schemas.microsoft.com/office/drawing/2014/main" id="{B75A24C7-C6FB-4D9D-AAFC-748CAF8531A6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55" name="Text Box 73">
          <a:extLst>
            <a:ext uri="{FF2B5EF4-FFF2-40B4-BE49-F238E27FC236}">
              <a16:creationId xmlns:a16="http://schemas.microsoft.com/office/drawing/2014/main" id="{50BAAC10-00CC-45A2-AE6D-DB0E79EB40A3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56" name="Text Box 74">
          <a:extLst>
            <a:ext uri="{FF2B5EF4-FFF2-40B4-BE49-F238E27FC236}">
              <a16:creationId xmlns:a16="http://schemas.microsoft.com/office/drawing/2014/main" id="{814C7F01-3C49-4353-B362-7A6618F99A46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57" name="Text Box 75">
          <a:extLst>
            <a:ext uri="{FF2B5EF4-FFF2-40B4-BE49-F238E27FC236}">
              <a16:creationId xmlns:a16="http://schemas.microsoft.com/office/drawing/2014/main" id="{323C9DD6-9B6C-4425-AC73-5A23C70FBEF5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58" name="Text Box 76">
          <a:extLst>
            <a:ext uri="{FF2B5EF4-FFF2-40B4-BE49-F238E27FC236}">
              <a16:creationId xmlns:a16="http://schemas.microsoft.com/office/drawing/2014/main" id="{04C3BAB6-6964-4E54-B83E-60E795021EE7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59" name="Text Box 77">
          <a:extLst>
            <a:ext uri="{FF2B5EF4-FFF2-40B4-BE49-F238E27FC236}">
              <a16:creationId xmlns:a16="http://schemas.microsoft.com/office/drawing/2014/main" id="{37001AA1-2E5D-4736-88F8-E116F2A5FF75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60" name="Text Box 78">
          <a:extLst>
            <a:ext uri="{FF2B5EF4-FFF2-40B4-BE49-F238E27FC236}">
              <a16:creationId xmlns:a16="http://schemas.microsoft.com/office/drawing/2014/main" id="{AEDE480E-D51F-4CC6-BE7F-E090CED37B9D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61" name="Text Box 79">
          <a:extLst>
            <a:ext uri="{FF2B5EF4-FFF2-40B4-BE49-F238E27FC236}">
              <a16:creationId xmlns:a16="http://schemas.microsoft.com/office/drawing/2014/main" id="{F452E0C2-E65B-4B53-99F3-070262FC4BFF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62" name="Text Box 65">
          <a:extLst>
            <a:ext uri="{FF2B5EF4-FFF2-40B4-BE49-F238E27FC236}">
              <a16:creationId xmlns:a16="http://schemas.microsoft.com/office/drawing/2014/main" id="{824AA3E9-3E13-4339-9468-912C78B9F6C4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63" name="Text Box 66">
          <a:extLst>
            <a:ext uri="{FF2B5EF4-FFF2-40B4-BE49-F238E27FC236}">
              <a16:creationId xmlns:a16="http://schemas.microsoft.com/office/drawing/2014/main" id="{E7419249-C258-45EB-A2B6-7AEB508149F8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64" name="Text Box 67">
          <a:extLst>
            <a:ext uri="{FF2B5EF4-FFF2-40B4-BE49-F238E27FC236}">
              <a16:creationId xmlns:a16="http://schemas.microsoft.com/office/drawing/2014/main" id="{24E9109D-0B66-4390-82E2-3E199E6EBAB8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65" name="Text Box 68">
          <a:extLst>
            <a:ext uri="{FF2B5EF4-FFF2-40B4-BE49-F238E27FC236}">
              <a16:creationId xmlns:a16="http://schemas.microsoft.com/office/drawing/2014/main" id="{E071E6AB-E517-4542-857B-2B9F8EFCF0FD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66" name="Text Box 69">
          <a:extLst>
            <a:ext uri="{FF2B5EF4-FFF2-40B4-BE49-F238E27FC236}">
              <a16:creationId xmlns:a16="http://schemas.microsoft.com/office/drawing/2014/main" id="{1B47CC6E-3356-4CEB-9B2C-A160F4DF1166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67" name="Text Box 70">
          <a:extLst>
            <a:ext uri="{FF2B5EF4-FFF2-40B4-BE49-F238E27FC236}">
              <a16:creationId xmlns:a16="http://schemas.microsoft.com/office/drawing/2014/main" id="{68AFBB40-8FD5-4419-90A6-596ACB759315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68" name="Text Box 71">
          <a:extLst>
            <a:ext uri="{FF2B5EF4-FFF2-40B4-BE49-F238E27FC236}">
              <a16:creationId xmlns:a16="http://schemas.microsoft.com/office/drawing/2014/main" id="{92A5027A-C1E7-43A7-8DBE-FD43FD93849E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69" name="Text Box 72">
          <a:extLst>
            <a:ext uri="{FF2B5EF4-FFF2-40B4-BE49-F238E27FC236}">
              <a16:creationId xmlns:a16="http://schemas.microsoft.com/office/drawing/2014/main" id="{9C8C89E5-6370-4FB2-8892-5BDD7427A4A3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70" name="Text Box 73">
          <a:extLst>
            <a:ext uri="{FF2B5EF4-FFF2-40B4-BE49-F238E27FC236}">
              <a16:creationId xmlns:a16="http://schemas.microsoft.com/office/drawing/2014/main" id="{309093B1-D06E-4C82-B2BB-5D19651061A1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71" name="Text Box 74">
          <a:extLst>
            <a:ext uri="{FF2B5EF4-FFF2-40B4-BE49-F238E27FC236}">
              <a16:creationId xmlns:a16="http://schemas.microsoft.com/office/drawing/2014/main" id="{FB995F5A-BF60-4DAC-8BA4-219E9D9FE39B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72" name="Text Box 75">
          <a:extLst>
            <a:ext uri="{FF2B5EF4-FFF2-40B4-BE49-F238E27FC236}">
              <a16:creationId xmlns:a16="http://schemas.microsoft.com/office/drawing/2014/main" id="{C5616604-42D9-4F8A-8226-1199E60BB952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73" name="Text Box 76">
          <a:extLst>
            <a:ext uri="{FF2B5EF4-FFF2-40B4-BE49-F238E27FC236}">
              <a16:creationId xmlns:a16="http://schemas.microsoft.com/office/drawing/2014/main" id="{BF10AACA-7BBE-491E-9654-DEA4586F9649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74" name="Text Box 77">
          <a:extLst>
            <a:ext uri="{FF2B5EF4-FFF2-40B4-BE49-F238E27FC236}">
              <a16:creationId xmlns:a16="http://schemas.microsoft.com/office/drawing/2014/main" id="{B03579F1-D079-4AC8-9BDC-426F00703724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75" name="Text Box 78">
          <a:extLst>
            <a:ext uri="{FF2B5EF4-FFF2-40B4-BE49-F238E27FC236}">
              <a16:creationId xmlns:a16="http://schemas.microsoft.com/office/drawing/2014/main" id="{CA8CE51F-0DE3-4456-9238-3149B980B357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76" name="Text Box 79">
          <a:extLst>
            <a:ext uri="{FF2B5EF4-FFF2-40B4-BE49-F238E27FC236}">
              <a16:creationId xmlns:a16="http://schemas.microsoft.com/office/drawing/2014/main" id="{B1F9C64A-07C2-4AD6-A917-808D8C4BFA43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77" name="Text Box 65">
          <a:extLst>
            <a:ext uri="{FF2B5EF4-FFF2-40B4-BE49-F238E27FC236}">
              <a16:creationId xmlns:a16="http://schemas.microsoft.com/office/drawing/2014/main" id="{028E77FA-2AE5-4E79-81AC-CC3F857BC191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78" name="Text Box 66">
          <a:extLst>
            <a:ext uri="{FF2B5EF4-FFF2-40B4-BE49-F238E27FC236}">
              <a16:creationId xmlns:a16="http://schemas.microsoft.com/office/drawing/2014/main" id="{5C0402C2-EDD7-4370-A669-52167072FC2C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79" name="Text Box 67">
          <a:extLst>
            <a:ext uri="{FF2B5EF4-FFF2-40B4-BE49-F238E27FC236}">
              <a16:creationId xmlns:a16="http://schemas.microsoft.com/office/drawing/2014/main" id="{05F7A73D-5D1B-4DFC-9E40-1159F7FA470E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80" name="Text Box 68">
          <a:extLst>
            <a:ext uri="{FF2B5EF4-FFF2-40B4-BE49-F238E27FC236}">
              <a16:creationId xmlns:a16="http://schemas.microsoft.com/office/drawing/2014/main" id="{8EC8AFC7-1ED0-426C-94EB-3E0330702BA3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81" name="Text Box 69">
          <a:extLst>
            <a:ext uri="{FF2B5EF4-FFF2-40B4-BE49-F238E27FC236}">
              <a16:creationId xmlns:a16="http://schemas.microsoft.com/office/drawing/2014/main" id="{9558927B-5122-4EC6-A988-083CEC051A5F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82" name="Text Box 70">
          <a:extLst>
            <a:ext uri="{FF2B5EF4-FFF2-40B4-BE49-F238E27FC236}">
              <a16:creationId xmlns:a16="http://schemas.microsoft.com/office/drawing/2014/main" id="{60A56D40-C19D-4AA1-8621-4479871B5E44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83" name="Text Box 71">
          <a:extLst>
            <a:ext uri="{FF2B5EF4-FFF2-40B4-BE49-F238E27FC236}">
              <a16:creationId xmlns:a16="http://schemas.microsoft.com/office/drawing/2014/main" id="{228B976B-F272-4FE9-98A5-0C461D65FF3B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84" name="Text Box 72">
          <a:extLst>
            <a:ext uri="{FF2B5EF4-FFF2-40B4-BE49-F238E27FC236}">
              <a16:creationId xmlns:a16="http://schemas.microsoft.com/office/drawing/2014/main" id="{0A00885E-F187-4671-B790-B4BE052A0B69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85" name="Text Box 73">
          <a:extLst>
            <a:ext uri="{FF2B5EF4-FFF2-40B4-BE49-F238E27FC236}">
              <a16:creationId xmlns:a16="http://schemas.microsoft.com/office/drawing/2014/main" id="{B9C7D1E9-173D-4580-B148-C8E9838EED18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86" name="Text Box 74">
          <a:extLst>
            <a:ext uri="{FF2B5EF4-FFF2-40B4-BE49-F238E27FC236}">
              <a16:creationId xmlns:a16="http://schemas.microsoft.com/office/drawing/2014/main" id="{C4ACA076-AC2E-4A73-AC49-04DA30C3D771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87" name="Text Box 75">
          <a:extLst>
            <a:ext uri="{FF2B5EF4-FFF2-40B4-BE49-F238E27FC236}">
              <a16:creationId xmlns:a16="http://schemas.microsoft.com/office/drawing/2014/main" id="{518DFCD0-A760-43F6-90FE-F212603F2552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88" name="Text Box 76">
          <a:extLst>
            <a:ext uri="{FF2B5EF4-FFF2-40B4-BE49-F238E27FC236}">
              <a16:creationId xmlns:a16="http://schemas.microsoft.com/office/drawing/2014/main" id="{71CEF692-CA69-4EE2-9BE9-78B8F2FD1A32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89" name="Text Box 77">
          <a:extLst>
            <a:ext uri="{FF2B5EF4-FFF2-40B4-BE49-F238E27FC236}">
              <a16:creationId xmlns:a16="http://schemas.microsoft.com/office/drawing/2014/main" id="{17E59C7B-68E3-4FBB-B7E4-9C5AE3133E9F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90" name="Text Box 78">
          <a:extLst>
            <a:ext uri="{FF2B5EF4-FFF2-40B4-BE49-F238E27FC236}">
              <a16:creationId xmlns:a16="http://schemas.microsoft.com/office/drawing/2014/main" id="{BB81CEF6-1C53-421E-878F-752FEDA05238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91" name="Text Box 79">
          <a:extLst>
            <a:ext uri="{FF2B5EF4-FFF2-40B4-BE49-F238E27FC236}">
              <a16:creationId xmlns:a16="http://schemas.microsoft.com/office/drawing/2014/main" id="{3645D083-A249-4EB3-B7E7-C6CD5F65E4D6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92" name="Text Box 65">
          <a:extLst>
            <a:ext uri="{FF2B5EF4-FFF2-40B4-BE49-F238E27FC236}">
              <a16:creationId xmlns:a16="http://schemas.microsoft.com/office/drawing/2014/main" id="{DCD6147B-16C4-4B7E-B3F5-C8D9F10324B0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93" name="Text Box 66">
          <a:extLst>
            <a:ext uri="{FF2B5EF4-FFF2-40B4-BE49-F238E27FC236}">
              <a16:creationId xmlns:a16="http://schemas.microsoft.com/office/drawing/2014/main" id="{2EBE7748-9F10-4C15-A803-C615BEA3F888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94" name="Text Box 67">
          <a:extLst>
            <a:ext uri="{FF2B5EF4-FFF2-40B4-BE49-F238E27FC236}">
              <a16:creationId xmlns:a16="http://schemas.microsoft.com/office/drawing/2014/main" id="{0B7AC2EB-A7F5-4DD3-9CA7-C6B0508A9B03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95" name="Text Box 68">
          <a:extLst>
            <a:ext uri="{FF2B5EF4-FFF2-40B4-BE49-F238E27FC236}">
              <a16:creationId xmlns:a16="http://schemas.microsoft.com/office/drawing/2014/main" id="{2C831761-6F30-4993-8B67-0047D59F21EA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96" name="Text Box 69">
          <a:extLst>
            <a:ext uri="{FF2B5EF4-FFF2-40B4-BE49-F238E27FC236}">
              <a16:creationId xmlns:a16="http://schemas.microsoft.com/office/drawing/2014/main" id="{A1DBC944-4A9C-4034-845A-41B882ED5319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97" name="Text Box 70">
          <a:extLst>
            <a:ext uri="{FF2B5EF4-FFF2-40B4-BE49-F238E27FC236}">
              <a16:creationId xmlns:a16="http://schemas.microsoft.com/office/drawing/2014/main" id="{71A27881-BC75-4E06-AA9C-2ED7C0A656A5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98" name="Text Box 71">
          <a:extLst>
            <a:ext uri="{FF2B5EF4-FFF2-40B4-BE49-F238E27FC236}">
              <a16:creationId xmlns:a16="http://schemas.microsoft.com/office/drawing/2014/main" id="{B17289D5-AAAC-4459-93A0-6676F6103A16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99" name="Text Box 72">
          <a:extLst>
            <a:ext uri="{FF2B5EF4-FFF2-40B4-BE49-F238E27FC236}">
              <a16:creationId xmlns:a16="http://schemas.microsoft.com/office/drawing/2014/main" id="{1D94CF59-4B20-4030-858E-4E24DFD9AD73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00" name="Text Box 73">
          <a:extLst>
            <a:ext uri="{FF2B5EF4-FFF2-40B4-BE49-F238E27FC236}">
              <a16:creationId xmlns:a16="http://schemas.microsoft.com/office/drawing/2014/main" id="{FAC2C2A2-7020-4615-9C6E-1F2F0DB9AAD8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01" name="Text Box 74">
          <a:extLst>
            <a:ext uri="{FF2B5EF4-FFF2-40B4-BE49-F238E27FC236}">
              <a16:creationId xmlns:a16="http://schemas.microsoft.com/office/drawing/2014/main" id="{BD79190B-7CFC-44F8-A291-879D7C1F3860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02" name="Text Box 75">
          <a:extLst>
            <a:ext uri="{FF2B5EF4-FFF2-40B4-BE49-F238E27FC236}">
              <a16:creationId xmlns:a16="http://schemas.microsoft.com/office/drawing/2014/main" id="{DEE44EA9-D5DA-4CAE-A4F0-62468AC58093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03" name="Text Box 76">
          <a:extLst>
            <a:ext uri="{FF2B5EF4-FFF2-40B4-BE49-F238E27FC236}">
              <a16:creationId xmlns:a16="http://schemas.microsoft.com/office/drawing/2014/main" id="{85D944F9-92C0-4DEF-9CD9-86307A5BC7FD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04" name="Text Box 77">
          <a:extLst>
            <a:ext uri="{FF2B5EF4-FFF2-40B4-BE49-F238E27FC236}">
              <a16:creationId xmlns:a16="http://schemas.microsoft.com/office/drawing/2014/main" id="{E2089B04-2D92-4033-A413-D757008F5103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05" name="Text Box 78">
          <a:extLst>
            <a:ext uri="{FF2B5EF4-FFF2-40B4-BE49-F238E27FC236}">
              <a16:creationId xmlns:a16="http://schemas.microsoft.com/office/drawing/2014/main" id="{CD0CF360-ED9F-49F5-B5AB-AF813C161D15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06" name="Text Box 79">
          <a:extLst>
            <a:ext uri="{FF2B5EF4-FFF2-40B4-BE49-F238E27FC236}">
              <a16:creationId xmlns:a16="http://schemas.microsoft.com/office/drawing/2014/main" id="{4CEC415F-F610-48D5-A315-768F916C8032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07" name="Text Box 65">
          <a:extLst>
            <a:ext uri="{FF2B5EF4-FFF2-40B4-BE49-F238E27FC236}">
              <a16:creationId xmlns:a16="http://schemas.microsoft.com/office/drawing/2014/main" id="{38CEA107-6154-41F8-86F2-FF9CD4271A3B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08" name="Text Box 66">
          <a:extLst>
            <a:ext uri="{FF2B5EF4-FFF2-40B4-BE49-F238E27FC236}">
              <a16:creationId xmlns:a16="http://schemas.microsoft.com/office/drawing/2014/main" id="{881830C9-11D7-42EB-B288-F128728837CF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09" name="Text Box 67">
          <a:extLst>
            <a:ext uri="{FF2B5EF4-FFF2-40B4-BE49-F238E27FC236}">
              <a16:creationId xmlns:a16="http://schemas.microsoft.com/office/drawing/2014/main" id="{C2853FFC-F35F-4E3E-975F-02E2A6FEC610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10" name="Text Box 68">
          <a:extLst>
            <a:ext uri="{FF2B5EF4-FFF2-40B4-BE49-F238E27FC236}">
              <a16:creationId xmlns:a16="http://schemas.microsoft.com/office/drawing/2014/main" id="{28B82E31-781A-4E53-861B-6164F8299295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11" name="Text Box 69">
          <a:extLst>
            <a:ext uri="{FF2B5EF4-FFF2-40B4-BE49-F238E27FC236}">
              <a16:creationId xmlns:a16="http://schemas.microsoft.com/office/drawing/2014/main" id="{F7ED3C2C-B0AB-4E07-BE67-B9F7C5DDBD80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12" name="Text Box 70">
          <a:extLst>
            <a:ext uri="{FF2B5EF4-FFF2-40B4-BE49-F238E27FC236}">
              <a16:creationId xmlns:a16="http://schemas.microsoft.com/office/drawing/2014/main" id="{C32F58D4-9CDC-4CEF-9D53-33FFE14D09FE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13" name="Text Box 71">
          <a:extLst>
            <a:ext uri="{FF2B5EF4-FFF2-40B4-BE49-F238E27FC236}">
              <a16:creationId xmlns:a16="http://schemas.microsoft.com/office/drawing/2014/main" id="{4950F176-865B-4E25-8193-F29476733F9F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14" name="Text Box 72">
          <a:extLst>
            <a:ext uri="{FF2B5EF4-FFF2-40B4-BE49-F238E27FC236}">
              <a16:creationId xmlns:a16="http://schemas.microsoft.com/office/drawing/2014/main" id="{8B0CA31C-4675-4C45-A6EA-E5DBF38A9971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15" name="Text Box 73">
          <a:extLst>
            <a:ext uri="{FF2B5EF4-FFF2-40B4-BE49-F238E27FC236}">
              <a16:creationId xmlns:a16="http://schemas.microsoft.com/office/drawing/2014/main" id="{D3521224-988B-4C71-BA3B-CC5494CAA2DC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16" name="Text Box 74">
          <a:extLst>
            <a:ext uri="{FF2B5EF4-FFF2-40B4-BE49-F238E27FC236}">
              <a16:creationId xmlns:a16="http://schemas.microsoft.com/office/drawing/2014/main" id="{BB449F07-50A6-4B11-B37B-6C7E998B36FF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17" name="Text Box 75">
          <a:extLst>
            <a:ext uri="{FF2B5EF4-FFF2-40B4-BE49-F238E27FC236}">
              <a16:creationId xmlns:a16="http://schemas.microsoft.com/office/drawing/2014/main" id="{B4359F22-17A6-42A1-910E-47053AABAD6D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18" name="Text Box 76">
          <a:extLst>
            <a:ext uri="{FF2B5EF4-FFF2-40B4-BE49-F238E27FC236}">
              <a16:creationId xmlns:a16="http://schemas.microsoft.com/office/drawing/2014/main" id="{128D07CF-9815-4867-845B-5437CEDD720A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19" name="Text Box 77">
          <a:extLst>
            <a:ext uri="{FF2B5EF4-FFF2-40B4-BE49-F238E27FC236}">
              <a16:creationId xmlns:a16="http://schemas.microsoft.com/office/drawing/2014/main" id="{9348B6E3-2DBA-4DFC-B850-2C7882562FFA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20" name="Text Box 78">
          <a:extLst>
            <a:ext uri="{FF2B5EF4-FFF2-40B4-BE49-F238E27FC236}">
              <a16:creationId xmlns:a16="http://schemas.microsoft.com/office/drawing/2014/main" id="{49D3DD48-A7CE-4E0C-966B-F4C3C0ADA66E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21" name="Text Box 79">
          <a:extLst>
            <a:ext uri="{FF2B5EF4-FFF2-40B4-BE49-F238E27FC236}">
              <a16:creationId xmlns:a16="http://schemas.microsoft.com/office/drawing/2014/main" id="{2D9F2294-15AD-40CF-930E-A5750A86B12A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22" name="Text Box 65">
          <a:extLst>
            <a:ext uri="{FF2B5EF4-FFF2-40B4-BE49-F238E27FC236}">
              <a16:creationId xmlns:a16="http://schemas.microsoft.com/office/drawing/2014/main" id="{8D341AA1-B5D7-455D-88BD-01882F2A7359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23" name="Text Box 66">
          <a:extLst>
            <a:ext uri="{FF2B5EF4-FFF2-40B4-BE49-F238E27FC236}">
              <a16:creationId xmlns:a16="http://schemas.microsoft.com/office/drawing/2014/main" id="{1013CF4B-F606-4F44-B217-234BCA34F88A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24" name="Text Box 67">
          <a:extLst>
            <a:ext uri="{FF2B5EF4-FFF2-40B4-BE49-F238E27FC236}">
              <a16:creationId xmlns:a16="http://schemas.microsoft.com/office/drawing/2014/main" id="{88979A30-E10C-4A79-A504-C305DE78CD1B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25" name="Text Box 68">
          <a:extLst>
            <a:ext uri="{FF2B5EF4-FFF2-40B4-BE49-F238E27FC236}">
              <a16:creationId xmlns:a16="http://schemas.microsoft.com/office/drawing/2014/main" id="{75C87BDF-D8AE-40F6-9B7D-D0ACBA39593B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26" name="Text Box 69">
          <a:extLst>
            <a:ext uri="{FF2B5EF4-FFF2-40B4-BE49-F238E27FC236}">
              <a16:creationId xmlns:a16="http://schemas.microsoft.com/office/drawing/2014/main" id="{DE35FAC4-FC57-419E-B862-DAF30E1E3947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27" name="Text Box 70">
          <a:extLst>
            <a:ext uri="{FF2B5EF4-FFF2-40B4-BE49-F238E27FC236}">
              <a16:creationId xmlns:a16="http://schemas.microsoft.com/office/drawing/2014/main" id="{09025D62-C3D9-4AA8-B0CB-5E7F65199281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28" name="Text Box 71">
          <a:extLst>
            <a:ext uri="{FF2B5EF4-FFF2-40B4-BE49-F238E27FC236}">
              <a16:creationId xmlns:a16="http://schemas.microsoft.com/office/drawing/2014/main" id="{D52867EB-ADE0-4C4F-BC08-C0166A7C0FFA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29" name="Text Box 72">
          <a:extLst>
            <a:ext uri="{FF2B5EF4-FFF2-40B4-BE49-F238E27FC236}">
              <a16:creationId xmlns:a16="http://schemas.microsoft.com/office/drawing/2014/main" id="{95CC6AE4-F59E-4365-A121-1209558075C2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30" name="Text Box 73">
          <a:extLst>
            <a:ext uri="{FF2B5EF4-FFF2-40B4-BE49-F238E27FC236}">
              <a16:creationId xmlns:a16="http://schemas.microsoft.com/office/drawing/2014/main" id="{55669C51-AFC7-4417-87E4-E9B76FC15BB6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31" name="Text Box 74">
          <a:extLst>
            <a:ext uri="{FF2B5EF4-FFF2-40B4-BE49-F238E27FC236}">
              <a16:creationId xmlns:a16="http://schemas.microsoft.com/office/drawing/2014/main" id="{50F8B1F7-0373-49CE-A192-10FB308D2D68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32" name="Text Box 75">
          <a:extLst>
            <a:ext uri="{FF2B5EF4-FFF2-40B4-BE49-F238E27FC236}">
              <a16:creationId xmlns:a16="http://schemas.microsoft.com/office/drawing/2014/main" id="{4B04EE6B-CB84-430F-A98B-48F613F01851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33" name="Text Box 76">
          <a:extLst>
            <a:ext uri="{FF2B5EF4-FFF2-40B4-BE49-F238E27FC236}">
              <a16:creationId xmlns:a16="http://schemas.microsoft.com/office/drawing/2014/main" id="{B4978BA9-B766-40E3-8C32-2D3F4501EB78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34" name="Text Box 77">
          <a:extLst>
            <a:ext uri="{FF2B5EF4-FFF2-40B4-BE49-F238E27FC236}">
              <a16:creationId xmlns:a16="http://schemas.microsoft.com/office/drawing/2014/main" id="{A0719742-5EBF-4DC3-BB39-EE93E61BC971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35" name="Text Box 78">
          <a:extLst>
            <a:ext uri="{FF2B5EF4-FFF2-40B4-BE49-F238E27FC236}">
              <a16:creationId xmlns:a16="http://schemas.microsoft.com/office/drawing/2014/main" id="{66115A6B-222A-46AE-86A8-12566646F305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36" name="Text Box 79">
          <a:extLst>
            <a:ext uri="{FF2B5EF4-FFF2-40B4-BE49-F238E27FC236}">
              <a16:creationId xmlns:a16="http://schemas.microsoft.com/office/drawing/2014/main" id="{B0C5C31F-63C1-4E30-85D5-3955F5E7E565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37" name="Text Box 65">
          <a:extLst>
            <a:ext uri="{FF2B5EF4-FFF2-40B4-BE49-F238E27FC236}">
              <a16:creationId xmlns:a16="http://schemas.microsoft.com/office/drawing/2014/main" id="{4FDC1A21-2B2B-474B-9C7B-0DED13414424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38" name="Text Box 66">
          <a:extLst>
            <a:ext uri="{FF2B5EF4-FFF2-40B4-BE49-F238E27FC236}">
              <a16:creationId xmlns:a16="http://schemas.microsoft.com/office/drawing/2014/main" id="{0B408020-C0DD-4A16-A6B7-1352E348A76A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39" name="Text Box 67">
          <a:extLst>
            <a:ext uri="{FF2B5EF4-FFF2-40B4-BE49-F238E27FC236}">
              <a16:creationId xmlns:a16="http://schemas.microsoft.com/office/drawing/2014/main" id="{8EECB3A8-C33C-4693-B369-6A2982F3F811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40" name="Text Box 68">
          <a:extLst>
            <a:ext uri="{FF2B5EF4-FFF2-40B4-BE49-F238E27FC236}">
              <a16:creationId xmlns:a16="http://schemas.microsoft.com/office/drawing/2014/main" id="{4E3300A1-440F-460C-B5C6-AF9434F53CEF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41" name="Text Box 69">
          <a:extLst>
            <a:ext uri="{FF2B5EF4-FFF2-40B4-BE49-F238E27FC236}">
              <a16:creationId xmlns:a16="http://schemas.microsoft.com/office/drawing/2014/main" id="{655EDE29-9FD5-4870-BD11-1484F9C69F8D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42" name="Text Box 70">
          <a:extLst>
            <a:ext uri="{FF2B5EF4-FFF2-40B4-BE49-F238E27FC236}">
              <a16:creationId xmlns:a16="http://schemas.microsoft.com/office/drawing/2014/main" id="{DCBE5C5B-0D71-4F2E-BB69-47C2F9429C89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43" name="Text Box 71">
          <a:extLst>
            <a:ext uri="{FF2B5EF4-FFF2-40B4-BE49-F238E27FC236}">
              <a16:creationId xmlns:a16="http://schemas.microsoft.com/office/drawing/2014/main" id="{9B41EF9B-BEAB-4EBE-9DAF-C44E2D477463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44" name="Text Box 72">
          <a:extLst>
            <a:ext uri="{FF2B5EF4-FFF2-40B4-BE49-F238E27FC236}">
              <a16:creationId xmlns:a16="http://schemas.microsoft.com/office/drawing/2014/main" id="{D10C3AB0-C6E3-4BAF-9C6C-28C32B6EB1B7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45" name="Text Box 73">
          <a:extLst>
            <a:ext uri="{FF2B5EF4-FFF2-40B4-BE49-F238E27FC236}">
              <a16:creationId xmlns:a16="http://schemas.microsoft.com/office/drawing/2014/main" id="{93D41F96-FC04-4C72-97E8-D52E5DC8DDDC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46" name="Text Box 74">
          <a:extLst>
            <a:ext uri="{FF2B5EF4-FFF2-40B4-BE49-F238E27FC236}">
              <a16:creationId xmlns:a16="http://schemas.microsoft.com/office/drawing/2014/main" id="{2EAA7B00-8741-4026-B605-2A46B885775A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47" name="Text Box 75">
          <a:extLst>
            <a:ext uri="{FF2B5EF4-FFF2-40B4-BE49-F238E27FC236}">
              <a16:creationId xmlns:a16="http://schemas.microsoft.com/office/drawing/2014/main" id="{BDB1EA75-2FA1-4420-B96E-699230A4F05D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48" name="Text Box 76">
          <a:extLst>
            <a:ext uri="{FF2B5EF4-FFF2-40B4-BE49-F238E27FC236}">
              <a16:creationId xmlns:a16="http://schemas.microsoft.com/office/drawing/2014/main" id="{9936CCD6-3AF3-42E9-8BF7-E650D2327F97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49" name="Text Box 77">
          <a:extLst>
            <a:ext uri="{FF2B5EF4-FFF2-40B4-BE49-F238E27FC236}">
              <a16:creationId xmlns:a16="http://schemas.microsoft.com/office/drawing/2014/main" id="{E74B01AE-F521-42E8-BED1-DE662EF68CC4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50" name="Text Box 78">
          <a:extLst>
            <a:ext uri="{FF2B5EF4-FFF2-40B4-BE49-F238E27FC236}">
              <a16:creationId xmlns:a16="http://schemas.microsoft.com/office/drawing/2014/main" id="{F965A0AE-B989-40CD-96D7-5529092122D4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28575" cy="357183"/>
    <xdr:sp macro="" textlink="">
      <xdr:nvSpPr>
        <xdr:cNvPr id="151" name="Text Box 79">
          <a:extLst>
            <a:ext uri="{FF2B5EF4-FFF2-40B4-BE49-F238E27FC236}">
              <a16:creationId xmlns:a16="http://schemas.microsoft.com/office/drawing/2014/main" id="{41445777-C0DF-4342-A1BB-54FEACA29399}"/>
            </a:ext>
          </a:extLst>
        </xdr:cNvPr>
        <xdr:cNvSpPr txBox="1">
          <a:spLocks noChangeArrowheads="1"/>
        </xdr:cNvSpPr>
      </xdr:nvSpPr>
      <xdr:spPr bwMode="auto">
        <a:xfrm>
          <a:off x="10582275" y="7048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52" name="Text Box 65">
          <a:extLst>
            <a:ext uri="{FF2B5EF4-FFF2-40B4-BE49-F238E27FC236}">
              <a16:creationId xmlns:a16="http://schemas.microsoft.com/office/drawing/2014/main" id="{763514F5-A5C2-475A-B3CD-A0790EF9E4AD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53" name="Text Box 66">
          <a:extLst>
            <a:ext uri="{FF2B5EF4-FFF2-40B4-BE49-F238E27FC236}">
              <a16:creationId xmlns:a16="http://schemas.microsoft.com/office/drawing/2014/main" id="{099933E6-92C7-416A-A367-4CBC40420672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54" name="Text Box 67">
          <a:extLst>
            <a:ext uri="{FF2B5EF4-FFF2-40B4-BE49-F238E27FC236}">
              <a16:creationId xmlns:a16="http://schemas.microsoft.com/office/drawing/2014/main" id="{D6B13E76-B3DD-4612-BAE2-974AC78DAEDB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55" name="Text Box 68">
          <a:extLst>
            <a:ext uri="{FF2B5EF4-FFF2-40B4-BE49-F238E27FC236}">
              <a16:creationId xmlns:a16="http://schemas.microsoft.com/office/drawing/2014/main" id="{5516AD3B-B17B-4AD5-AC4A-DB274773764E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56" name="Text Box 69">
          <a:extLst>
            <a:ext uri="{FF2B5EF4-FFF2-40B4-BE49-F238E27FC236}">
              <a16:creationId xmlns:a16="http://schemas.microsoft.com/office/drawing/2014/main" id="{44D57DAA-3D25-4BF4-8480-528DC884DD4C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57" name="Text Box 70">
          <a:extLst>
            <a:ext uri="{FF2B5EF4-FFF2-40B4-BE49-F238E27FC236}">
              <a16:creationId xmlns:a16="http://schemas.microsoft.com/office/drawing/2014/main" id="{BB04D390-738F-4F99-A470-34726C8D9491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58" name="Text Box 71">
          <a:extLst>
            <a:ext uri="{FF2B5EF4-FFF2-40B4-BE49-F238E27FC236}">
              <a16:creationId xmlns:a16="http://schemas.microsoft.com/office/drawing/2014/main" id="{599342F4-8CDE-4C57-929F-89250C45C924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59" name="Text Box 72">
          <a:extLst>
            <a:ext uri="{FF2B5EF4-FFF2-40B4-BE49-F238E27FC236}">
              <a16:creationId xmlns:a16="http://schemas.microsoft.com/office/drawing/2014/main" id="{2F04C80C-4B3C-4B17-98C6-D8315258602E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60" name="Text Box 73">
          <a:extLst>
            <a:ext uri="{FF2B5EF4-FFF2-40B4-BE49-F238E27FC236}">
              <a16:creationId xmlns:a16="http://schemas.microsoft.com/office/drawing/2014/main" id="{C752D1F7-5C70-46F7-A4BD-4537F2C7ED0E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61" name="Text Box 74">
          <a:extLst>
            <a:ext uri="{FF2B5EF4-FFF2-40B4-BE49-F238E27FC236}">
              <a16:creationId xmlns:a16="http://schemas.microsoft.com/office/drawing/2014/main" id="{4AB94DD3-D9CB-4414-945E-4A3B9FFE17B7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62" name="Text Box 75">
          <a:extLst>
            <a:ext uri="{FF2B5EF4-FFF2-40B4-BE49-F238E27FC236}">
              <a16:creationId xmlns:a16="http://schemas.microsoft.com/office/drawing/2014/main" id="{C90C0C2D-BEEA-4FFC-9824-EE9B736AE5E7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63" name="Text Box 76">
          <a:extLst>
            <a:ext uri="{FF2B5EF4-FFF2-40B4-BE49-F238E27FC236}">
              <a16:creationId xmlns:a16="http://schemas.microsoft.com/office/drawing/2014/main" id="{11FCDE06-9264-40AB-8186-B01D81EFA634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64" name="Text Box 77">
          <a:extLst>
            <a:ext uri="{FF2B5EF4-FFF2-40B4-BE49-F238E27FC236}">
              <a16:creationId xmlns:a16="http://schemas.microsoft.com/office/drawing/2014/main" id="{45AFFAB2-4084-4186-A20F-9102F0E506B6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65" name="Text Box 78">
          <a:extLst>
            <a:ext uri="{FF2B5EF4-FFF2-40B4-BE49-F238E27FC236}">
              <a16:creationId xmlns:a16="http://schemas.microsoft.com/office/drawing/2014/main" id="{7BFC706C-5EFA-409F-A63A-691F5E1A7695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66" name="Text Box 79">
          <a:extLst>
            <a:ext uri="{FF2B5EF4-FFF2-40B4-BE49-F238E27FC236}">
              <a16:creationId xmlns:a16="http://schemas.microsoft.com/office/drawing/2014/main" id="{363DC5A3-9242-4BEF-BE90-F79DFD916341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67" name="Text Box 65">
          <a:extLst>
            <a:ext uri="{FF2B5EF4-FFF2-40B4-BE49-F238E27FC236}">
              <a16:creationId xmlns:a16="http://schemas.microsoft.com/office/drawing/2014/main" id="{2D0E51A3-E203-4ADB-A5D6-ABF6180A120E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68" name="Text Box 66">
          <a:extLst>
            <a:ext uri="{FF2B5EF4-FFF2-40B4-BE49-F238E27FC236}">
              <a16:creationId xmlns:a16="http://schemas.microsoft.com/office/drawing/2014/main" id="{AEB30C7A-3CC5-42B8-ABA8-FDD9E4B41E7F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69" name="Text Box 67">
          <a:extLst>
            <a:ext uri="{FF2B5EF4-FFF2-40B4-BE49-F238E27FC236}">
              <a16:creationId xmlns:a16="http://schemas.microsoft.com/office/drawing/2014/main" id="{1660D5E0-8491-4087-B016-9A413D052BA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70" name="Text Box 68">
          <a:extLst>
            <a:ext uri="{FF2B5EF4-FFF2-40B4-BE49-F238E27FC236}">
              <a16:creationId xmlns:a16="http://schemas.microsoft.com/office/drawing/2014/main" id="{E4FEC5E2-E8E5-49E6-B5DA-9D529935510A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71" name="Text Box 69">
          <a:extLst>
            <a:ext uri="{FF2B5EF4-FFF2-40B4-BE49-F238E27FC236}">
              <a16:creationId xmlns:a16="http://schemas.microsoft.com/office/drawing/2014/main" id="{89F91FC3-6D06-44F5-A15B-5E446D22A2C8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72" name="Text Box 70">
          <a:extLst>
            <a:ext uri="{FF2B5EF4-FFF2-40B4-BE49-F238E27FC236}">
              <a16:creationId xmlns:a16="http://schemas.microsoft.com/office/drawing/2014/main" id="{2FF58B0F-2050-4ACD-8FE5-5C7F991DAEF1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73" name="Text Box 71">
          <a:extLst>
            <a:ext uri="{FF2B5EF4-FFF2-40B4-BE49-F238E27FC236}">
              <a16:creationId xmlns:a16="http://schemas.microsoft.com/office/drawing/2014/main" id="{20612E6D-0580-4513-B2D8-B14AA32556FB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74" name="Text Box 72">
          <a:extLst>
            <a:ext uri="{FF2B5EF4-FFF2-40B4-BE49-F238E27FC236}">
              <a16:creationId xmlns:a16="http://schemas.microsoft.com/office/drawing/2014/main" id="{33B1D938-BBBD-4083-AC82-86E7E23763CC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75" name="Text Box 73">
          <a:extLst>
            <a:ext uri="{FF2B5EF4-FFF2-40B4-BE49-F238E27FC236}">
              <a16:creationId xmlns:a16="http://schemas.microsoft.com/office/drawing/2014/main" id="{BFEAAAFF-DBA5-4316-A0CA-7D71153E68D5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76" name="Text Box 74">
          <a:extLst>
            <a:ext uri="{FF2B5EF4-FFF2-40B4-BE49-F238E27FC236}">
              <a16:creationId xmlns:a16="http://schemas.microsoft.com/office/drawing/2014/main" id="{8BF889BF-A55E-4389-9433-6C271B736E32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77" name="Text Box 75">
          <a:extLst>
            <a:ext uri="{FF2B5EF4-FFF2-40B4-BE49-F238E27FC236}">
              <a16:creationId xmlns:a16="http://schemas.microsoft.com/office/drawing/2014/main" id="{FF96C666-7A95-496E-8798-71111A6DCB33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78" name="Text Box 76">
          <a:extLst>
            <a:ext uri="{FF2B5EF4-FFF2-40B4-BE49-F238E27FC236}">
              <a16:creationId xmlns:a16="http://schemas.microsoft.com/office/drawing/2014/main" id="{58B3049B-28AB-4FED-9F26-8705EAE3B1E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79" name="Text Box 77">
          <a:extLst>
            <a:ext uri="{FF2B5EF4-FFF2-40B4-BE49-F238E27FC236}">
              <a16:creationId xmlns:a16="http://schemas.microsoft.com/office/drawing/2014/main" id="{30D5A2F9-2A69-42FA-9E32-EA566AEF2E54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80" name="Text Box 78">
          <a:extLst>
            <a:ext uri="{FF2B5EF4-FFF2-40B4-BE49-F238E27FC236}">
              <a16:creationId xmlns:a16="http://schemas.microsoft.com/office/drawing/2014/main" id="{69C6DB0D-4921-4106-B4EA-81AD016AEADA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81" name="Text Box 79">
          <a:extLst>
            <a:ext uri="{FF2B5EF4-FFF2-40B4-BE49-F238E27FC236}">
              <a16:creationId xmlns:a16="http://schemas.microsoft.com/office/drawing/2014/main" id="{B43FA959-0477-458A-B0D6-190331EB65AE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82" name="Text Box 65">
          <a:extLst>
            <a:ext uri="{FF2B5EF4-FFF2-40B4-BE49-F238E27FC236}">
              <a16:creationId xmlns:a16="http://schemas.microsoft.com/office/drawing/2014/main" id="{4B3E39D5-2E76-431E-B936-05419463F658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83" name="Text Box 66">
          <a:extLst>
            <a:ext uri="{FF2B5EF4-FFF2-40B4-BE49-F238E27FC236}">
              <a16:creationId xmlns:a16="http://schemas.microsoft.com/office/drawing/2014/main" id="{A0767F9F-8A0E-4428-9EA6-20A1352E306D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84" name="Text Box 67">
          <a:extLst>
            <a:ext uri="{FF2B5EF4-FFF2-40B4-BE49-F238E27FC236}">
              <a16:creationId xmlns:a16="http://schemas.microsoft.com/office/drawing/2014/main" id="{31F79C96-3ABC-4953-8463-9AF727A429A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85" name="Text Box 68">
          <a:extLst>
            <a:ext uri="{FF2B5EF4-FFF2-40B4-BE49-F238E27FC236}">
              <a16:creationId xmlns:a16="http://schemas.microsoft.com/office/drawing/2014/main" id="{05CE2F4B-7150-4B0B-9503-9D2A5AE180FF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86" name="Text Box 69">
          <a:extLst>
            <a:ext uri="{FF2B5EF4-FFF2-40B4-BE49-F238E27FC236}">
              <a16:creationId xmlns:a16="http://schemas.microsoft.com/office/drawing/2014/main" id="{30CE0BBC-EAB5-43B9-BA34-F90B2A467D87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87" name="Text Box 70">
          <a:extLst>
            <a:ext uri="{FF2B5EF4-FFF2-40B4-BE49-F238E27FC236}">
              <a16:creationId xmlns:a16="http://schemas.microsoft.com/office/drawing/2014/main" id="{02770B2A-2F66-43CC-9D9F-F8CFC4B3CE8D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88" name="Text Box 71">
          <a:extLst>
            <a:ext uri="{FF2B5EF4-FFF2-40B4-BE49-F238E27FC236}">
              <a16:creationId xmlns:a16="http://schemas.microsoft.com/office/drawing/2014/main" id="{66F3EFB1-2380-4026-8CE2-D80CD19F258F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89" name="Text Box 72">
          <a:extLst>
            <a:ext uri="{FF2B5EF4-FFF2-40B4-BE49-F238E27FC236}">
              <a16:creationId xmlns:a16="http://schemas.microsoft.com/office/drawing/2014/main" id="{CD0B4B82-456C-4668-B847-5D5700FD0B81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90" name="Text Box 73">
          <a:extLst>
            <a:ext uri="{FF2B5EF4-FFF2-40B4-BE49-F238E27FC236}">
              <a16:creationId xmlns:a16="http://schemas.microsoft.com/office/drawing/2014/main" id="{A8A1C97D-5061-4F6D-9E8C-0B075FA2D71F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91" name="Text Box 74">
          <a:extLst>
            <a:ext uri="{FF2B5EF4-FFF2-40B4-BE49-F238E27FC236}">
              <a16:creationId xmlns:a16="http://schemas.microsoft.com/office/drawing/2014/main" id="{8407C78C-87EE-4816-AE8F-BADE73191C8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92" name="Text Box 75">
          <a:extLst>
            <a:ext uri="{FF2B5EF4-FFF2-40B4-BE49-F238E27FC236}">
              <a16:creationId xmlns:a16="http://schemas.microsoft.com/office/drawing/2014/main" id="{C0B0D391-9C39-46E6-99B7-8F344751005E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93" name="Text Box 76">
          <a:extLst>
            <a:ext uri="{FF2B5EF4-FFF2-40B4-BE49-F238E27FC236}">
              <a16:creationId xmlns:a16="http://schemas.microsoft.com/office/drawing/2014/main" id="{61C982D7-D56B-4BFB-B01F-C6DFBF615B8C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94" name="Text Box 77">
          <a:extLst>
            <a:ext uri="{FF2B5EF4-FFF2-40B4-BE49-F238E27FC236}">
              <a16:creationId xmlns:a16="http://schemas.microsoft.com/office/drawing/2014/main" id="{DA7D1DD0-47F8-43AB-84F4-033044A08972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95" name="Text Box 78">
          <a:extLst>
            <a:ext uri="{FF2B5EF4-FFF2-40B4-BE49-F238E27FC236}">
              <a16:creationId xmlns:a16="http://schemas.microsoft.com/office/drawing/2014/main" id="{90ED360A-CE1D-48C2-B4C2-5ECD73090CD1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96" name="Text Box 79">
          <a:extLst>
            <a:ext uri="{FF2B5EF4-FFF2-40B4-BE49-F238E27FC236}">
              <a16:creationId xmlns:a16="http://schemas.microsoft.com/office/drawing/2014/main" id="{614FFD72-FFCF-488A-AA87-BD2232E9839D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97" name="Text Box 65">
          <a:extLst>
            <a:ext uri="{FF2B5EF4-FFF2-40B4-BE49-F238E27FC236}">
              <a16:creationId xmlns:a16="http://schemas.microsoft.com/office/drawing/2014/main" id="{0C65F416-3BE1-4A98-94C3-86D8F1AED125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98" name="Text Box 66">
          <a:extLst>
            <a:ext uri="{FF2B5EF4-FFF2-40B4-BE49-F238E27FC236}">
              <a16:creationId xmlns:a16="http://schemas.microsoft.com/office/drawing/2014/main" id="{9E3B1F93-019D-4223-BFF9-57559CD21BDB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199" name="Text Box 67">
          <a:extLst>
            <a:ext uri="{FF2B5EF4-FFF2-40B4-BE49-F238E27FC236}">
              <a16:creationId xmlns:a16="http://schemas.microsoft.com/office/drawing/2014/main" id="{538910C6-E4E5-4F06-9DF6-52F351B8D7B0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00" name="Text Box 68">
          <a:extLst>
            <a:ext uri="{FF2B5EF4-FFF2-40B4-BE49-F238E27FC236}">
              <a16:creationId xmlns:a16="http://schemas.microsoft.com/office/drawing/2014/main" id="{22F5769A-AA8F-4D75-8558-D3E0FC5ECB61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01" name="Text Box 69">
          <a:extLst>
            <a:ext uri="{FF2B5EF4-FFF2-40B4-BE49-F238E27FC236}">
              <a16:creationId xmlns:a16="http://schemas.microsoft.com/office/drawing/2014/main" id="{AF1A0905-204D-4354-B22B-8ABFBC3625CB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02" name="Text Box 70">
          <a:extLst>
            <a:ext uri="{FF2B5EF4-FFF2-40B4-BE49-F238E27FC236}">
              <a16:creationId xmlns:a16="http://schemas.microsoft.com/office/drawing/2014/main" id="{DC14513F-DAC9-4A7A-8D96-086E884CD0B8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03" name="Text Box 71">
          <a:extLst>
            <a:ext uri="{FF2B5EF4-FFF2-40B4-BE49-F238E27FC236}">
              <a16:creationId xmlns:a16="http://schemas.microsoft.com/office/drawing/2014/main" id="{D09D2E22-63EE-4BA0-BDE9-C76EFD62EB16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04" name="Text Box 72">
          <a:extLst>
            <a:ext uri="{FF2B5EF4-FFF2-40B4-BE49-F238E27FC236}">
              <a16:creationId xmlns:a16="http://schemas.microsoft.com/office/drawing/2014/main" id="{58FD3DDD-41C1-4769-97AE-1D7FA6317B5F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05" name="Text Box 73">
          <a:extLst>
            <a:ext uri="{FF2B5EF4-FFF2-40B4-BE49-F238E27FC236}">
              <a16:creationId xmlns:a16="http://schemas.microsoft.com/office/drawing/2014/main" id="{08926781-5EC7-41DF-8660-83A64568DD4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06" name="Text Box 74">
          <a:extLst>
            <a:ext uri="{FF2B5EF4-FFF2-40B4-BE49-F238E27FC236}">
              <a16:creationId xmlns:a16="http://schemas.microsoft.com/office/drawing/2014/main" id="{34BA8964-DFB7-4762-BB76-C12E70753900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07" name="Text Box 75">
          <a:extLst>
            <a:ext uri="{FF2B5EF4-FFF2-40B4-BE49-F238E27FC236}">
              <a16:creationId xmlns:a16="http://schemas.microsoft.com/office/drawing/2014/main" id="{AD4F3CEF-670F-4A02-BBDD-8F6E81B1D59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08" name="Text Box 76">
          <a:extLst>
            <a:ext uri="{FF2B5EF4-FFF2-40B4-BE49-F238E27FC236}">
              <a16:creationId xmlns:a16="http://schemas.microsoft.com/office/drawing/2014/main" id="{597B7275-92A9-411E-8872-00DA0470458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09" name="Text Box 77">
          <a:extLst>
            <a:ext uri="{FF2B5EF4-FFF2-40B4-BE49-F238E27FC236}">
              <a16:creationId xmlns:a16="http://schemas.microsoft.com/office/drawing/2014/main" id="{1A7F0FC8-97FC-4536-B5C4-52756F3CF77C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10" name="Text Box 78">
          <a:extLst>
            <a:ext uri="{FF2B5EF4-FFF2-40B4-BE49-F238E27FC236}">
              <a16:creationId xmlns:a16="http://schemas.microsoft.com/office/drawing/2014/main" id="{6FD64F86-DFE0-46E5-B243-1C904754B4FB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11" name="Text Box 79">
          <a:extLst>
            <a:ext uri="{FF2B5EF4-FFF2-40B4-BE49-F238E27FC236}">
              <a16:creationId xmlns:a16="http://schemas.microsoft.com/office/drawing/2014/main" id="{BEA8B267-87BB-4185-8EC8-0EC5CBDB8C20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12" name="Text Box 65">
          <a:extLst>
            <a:ext uri="{FF2B5EF4-FFF2-40B4-BE49-F238E27FC236}">
              <a16:creationId xmlns:a16="http://schemas.microsoft.com/office/drawing/2014/main" id="{C92117A4-B91C-44EB-A4AD-48865656D88B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13" name="Text Box 66">
          <a:extLst>
            <a:ext uri="{FF2B5EF4-FFF2-40B4-BE49-F238E27FC236}">
              <a16:creationId xmlns:a16="http://schemas.microsoft.com/office/drawing/2014/main" id="{2D032763-E38C-4EEB-8E57-B42C9D166663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14" name="Text Box 67">
          <a:extLst>
            <a:ext uri="{FF2B5EF4-FFF2-40B4-BE49-F238E27FC236}">
              <a16:creationId xmlns:a16="http://schemas.microsoft.com/office/drawing/2014/main" id="{7EF51D94-246C-4323-9B4D-189EB27EF41D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15" name="Text Box 68">
          <a:extLst>
            <a:ext uri="{FF2B5EF4-FFF2-40B4-BE49-F238E27FC236}">
              <a16:creationId xmlns:a16="http://schemas.microsoft.com/office/drawing/2014/main" id="{A53B3DF0-6686-4883-859B-42CF9BE441A3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16" name="Text Box 69">
          <a:extLst>
            <a:ext uri="{FF2B5EF4-FFF2-40B4-BE49-F238E27FC236}">
              <a16:creationId xmlns:a16="http://schemas.microsoft.com/office/drawing/2014/main" id="{ABA4B6DD-4148-4576-AB66-080CEB37A243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17" name="Text Box 70">
          <a:extLst>
            <a:ext uri="{FF2B5EF4-FFF2-40B4-BE49-F238E27FC236}">
              <a16:creationId xmlns:a16="http://schemas.microsoft.com/office/drawing/2014/main" id="{6808A427-DCAA-444F-8448-B079CF79F81B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18" name="Text Box 71">
          <a:extLst>
            <a:ext uri="{FF2B5EF4-FFF2-40B4-BE49-F238E27FC236}">
              <a16:creationId xmlns:a16="http://schemas.microsoft.com/office/drawing/2014/main" id="{ABF3AD3F-0A85-40F1-B30D-3091A697720C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19" name="Text Box 72">
          <a:extLst>
            <a:ext uri="{FF2B5EF4-FFF2-40B4-BE49-F238E27FC236}">
              <a16:creationId xmlns:a16="http://schemas.microsoft.com/office/drawing/2014/main" id="{C9311261-127E-49C0-B03F-8FB18B3A42B4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20" name="Text Box 73">
          <a:extLst>
            <a:ext uri="{FF2B5EF4-FFF2-40B4-BE49-F238E27FC236}">
              <a16:creationId xmlns:a16="http://schemas.microsoft.com/office/drawing/2014/main" id="{1E285D73-ABA1-4724-A335-AFA8F31EEEDB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21" name="Text Box 74">
          <a:extLst>
            <a:ext uri="{FF2B5EF4-FFF2-40B4-BE49-F238E27FC236}">
              <a16:creationId xmlns:a16="http://schemas.microsoft.com/office/drawing/2014/main" id="{F8CFF6FB-9FED-4582-B312-61C7786FC73E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22" name="Text Box 75">
          <a:extLst>
            <a:ext uri="{FF2B5EF4-FFF2-40B4-BE49-F238E27FC236}">
              <a16:creationId xmlns:a16="http://schemas.microsoft.com/office/drawing/2014/main" id="{E1F22189-B69D-435A-8D7A-75AF48512CF2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23" name="Text Box 76">
          <a:extLst>
            <a:ext uri="{FF2B5EF4-FFF2-40B4-BE49-F238E27FC236}">
              <a16:creationId xmlns:a16="http://schemas.microsoft.com/office/drawing/2014/main" id="{C7EB82B3-552F-473E-A11F-45852396B323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24" name="Text Box 77">
          <a:extLst>
            <a:ext uri="{FF2B5EF4-FFF2-40B4-BE49-F238E27FC236}">
              <a16:creationId xmlns:a16="http://schemas.microsoft.com/office/drawing/2014/main" id="{5D1F9D38-34FE-4C4F-827D-39A345DD5A4E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25" name="Text Box 78">
          <a:extLst>
            <a:ext uri="{FF2B5EF4-FFF2-40B4-BE49-F238E27FC236}">
              <a16:creationId xmlns:a16="http://schemas.microsoft.com/office/drawing/2014/main" id="{8A0F528A-0F3B-4486-87AB-930853945FB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26" name="Text Box 79">
          <a:extLst>
            <a:ext uri="{FF2B5EF4-FFF2-40B4-BE49-F238E27FC236}">
              <a16:creationId xmlns:a16="http://schemas.microsoft.com/office/drawing/2014/main" id="{4F366A81-C589-483C-8085-66F1E4561304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27" name="Text Box 65">
          <a:extLst>
            <a:ext uri="{FF2B5EF4-FFF2-40B4-BE49-F238E27FC236}">
              <a16:creationId xmlns:a16="http://schemas.microsoft.com/office/drawing/2014/main" id="{67B62373-29B6-4501-949B-1EDB5F534BF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28" name="Text Box 66">
          <a:extLst>
            <a:ext uri="{FF2B5EF4-FFF2-40B4-BE49-F238E27FC236}">
              <a16:creationId xmlns:a16="http://schemas.microsoft.com/office/drawing/2014/main" id="{BF238072-B3E8-4B8E-91C7-B4CC5CFD3361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29" name="Text Box 67">
          <a:extLst>
            <a:ext uri="{FF2B5EF4-FFF2-40B4-BE49-F238E27FC236}">
              <a16:creationId xmlns:a16="http://schemas.microsoft.com/office/drawing/2014/main" id="{7E5051F1-B959-4483-9F9E-976CEB8E0F4D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30" name="Text Box 68">
          <a:extLst>
            <a:ext uri="{FF2B5EF4-FFF2-40B4-BE49-F238E27FC236}">
              <a16:creationId xmlns:a16="http://schemas.microsoft.com/office/drawing/2014/main" id="{808F5D8E-1A7F-46F8-9790-3B81E146E498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31" name="Text Box 69">
          <a:extLst>
            <a:ext uri="{FF2B5EF4-FFF2-40B4-BE49-F238E27FC236}">
              <a16:creationId xmlns:a16="http://schemas.microsoft.com/office/drawing/2014/main" id="{187816FF-3790-43DB-985B-DBFB1BD3881D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32" name="Text Box 70">
          <a:extLst>
            <a:ext uri="{FF2B5EF4-FFF2-40B4-BE49-F238E27FC236}">
              <a16:creationId xmlns:a16="http://schemas.microsoft.com/office/drawing/2014/main" id="{69DB9107-423C-443D-919D-19419806A00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33" name="Text Box 71">
          <a:extLst>
            <a:ext uri="{FF2B5EF4-FFF2-40B4-BE49-F238E27FC236}">
              <a16:creationId xmlns:a16="http://schemas.microsoft.com/office/drawing/2014/main" id="{8A906696-8FD6-4E13-89CD-0231BA8BB843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34" name="Text Box 72">
          <a:extLst>
            <a:ext uri="{FF2B5EF4-FFF2-40B4-BE49-F238E27FC236}">
              <a16:creationId xmlns:a16="http://schemas.microsoft.com/office/drawing/2014/main" id="{320AF475-93BB-4AD3-8E27-EC51F3A32AAF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35" name="Text Box 73">
          <a:extLst>
            <a:ext uri="{FF2B5EF4-FFF2-40B4-BE49-F238E27FC236}">
              <a16:creationId xmlns:a16="http://schemas.microsoft.com/office/drawing/2014/main" id="{7D630B66-4CA7-4B48-8A6F-5E22EC28D28D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36" name="Text Box 74">
          <a:extLst>
            <a:ext uri="{FF2B5EF4-FFF2-40B4-BE49-F238E27FC236}">
              <a16:creationId xmlns:a16="http://schemas.microsoft.com/office/drawing/2014/main" id="{50F99FF0-BF3A-4B25-9620-726C7CCDEC6D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37" name="Text Box 75">
          <a:extLst>
            <a:ext uri="{FF2B5EF4-FFF2-40B4-BE49-F238E27FC236}">
              <a16:creationId xmlns:a16="http://schemas.microsoft.com/office/drawing/2014/main" id="{B7F9139F-98FB-476C-9F5D-5A7EA38BA49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38" name="Text Box 76">
          <a:extLst>
            <a:ext uri="{FF2B5EF4-FFF2-40B4-BE49-F238E27FC236}">
              <a16:creationId xmlns:a16="http://schemas.microsoft.com/office/drawing/2014/main" id="{B22A4E1B-7CD1-4232-BCC0-55396065B7D3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39" name="Text Box 77">
          <a:extLst>
            <a:ext uri="{FF2B5EF4-FFF2-40B4-BE49-F238E27FC236}">
              <a16:creationId xmlns:a16="http://schemas.microsoft.com/office/drawing/2014/main" id="{43123AC1-AFE2-409C-BB8D-C0D0D8ECCF06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40" name="Text Box 78">
          <a:extLst>
            <a:ext uri="{FF2B5EF4-FFF2-40B4-BE49-F238E27FC236}">
              <a16:creationId xmlns:a16="http://schemas.microsoft.com/office/drawing/2014/main" id="{929B5307-C20E-423E-B04A-C698ADF77F58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41" name="Text Box 79">
          <a:extLst>
            <a:ext uri="{FF2B5EF4-FFF2-40B4-BE49-F238E27FC236}">
              <a16:creationId xmlns:a16="http://schemas.microsoft.com/office/drawing/2014/main" id="{E0A6070E-EB36-43B9-A58B-BE7D61F44C40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42" name="Text Box 65">
          <a:extLst>
            <a:ext uri="{FF2B5EF4-FFF2-40B4-BE49-F238E27FC236}">
              <a16:creationId xmlns:a16="http://schemas.microsoft.com/office/drawing/2014/main" id="{BF4827EB-B3C5-4CD3-8BC9-957293F352DF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43" name="Text Box 66">
          <a:extLst>
            <a:ext uri="{FF2B5EF4-FFF2-40B4-BE49-F238E27FC236}">
              <a16:creationId xmlns:a16="http://schemas.microsoft.com/office/drawing/2014/main" id="{A94A5B6F-0E1C-4EC9-A67C-0457F2CAE69C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44" name="Text Box 67">
          <a:extLst>
            <a:ext uri="{FF2B5EF4-FFF2-40B4-BE49-F238E27FC236}">
              <a16:creationId xmlns:a16="http://schemas.microsoft.com/office/drawing/2014/main" id="{02E23309-E142-4DAD-8021-262C05079007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45" name="Text Box 68">
          <a:extLst>
            <a:ext uri="{FF2B5EF4-FFF2-40B4-BE49-F238E27FC236}">
              <a16:creationId xmlns:a16="http://schemas.microsoft.com/office/drawing/2014/main" id="{B9358A06-9E22-409F-8634-8CD4576F8BBE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46" name="Text Box 69">
          <a:extLst>
            <a:ext uri="{FF2B5EF4-FFF2-40B4-BE49-F238E27FC236}">
              <a16:creationId xmlns:a16="http://schemas.microsoft.com/office/drawing/2014/main" id="{A9271419-7E93-47BA-8CD0-30AE4179CD36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47" name="Text Box 70">
          <a:extLst>
            <a:ext uri="{FF2B5EF4-FFF2-40B4-BE49-F238E27FC236}">
              <a16:creationId xmlns:a16="http://schemas.microsoft.com/office/drawing/2014/main" id="{5C4F0AA9-8650-4C62-B9CB-C2280556EC12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48" name="Text Box 71">
          <a:extLst>
            <a:ext uri="{FF2B5EF4-FFF2-40B4-BE49-F238E27FC236}">
              <a16:creationId xmlns:a16="http://schemas.microsoft.com/office/drawing/2014/main" id="{BEB33004-6BBF-40EB-BC7D-0508166F86D6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49" name="Text Box 72">
          <a:extLst>
            <a:ext uri="{FF2B5EF4-FFF2-40B4-BE49-F238E27FC236}">
              <a16:creationId xmlns:a16="http://schemas.microsoft.com/office/drawing/2014/main" id="{003D81D5-D055-411D-9E2C-4DBDDF4F770E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50" name="Text Box 73">
          <a:extLst>
            <a:ext uri="{FF2B5EF4-FFF2-40B4-BE49-F238E27FC236}">
              <a16:creationId xmlns:a16="http://schemas.microsoft.com/office/drawing/2014/main" id="{BDAA3E57-7DEB-44FC-BC66-56593076E0CD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51" name="Text Box 74">
          <a:extLst>
            <a:ext uri="{FF2B5EF4-FFF2-40B4-BE49-F238E27FC236}">
              <a16:creationId xmlns:a16="http://schemas.microsoft.com/office/drawing/2014/main" id="{F0673164-4768-4941-8492-82F6BCCEBD8F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52" name="Text Box 75">
          <a:extLst>
            <a:ext uri="{FF2B5EF4-FFF2-40B4-BE49-F238E27FC236}">
              <a16:creationId xmlns:a16="http://schemas.microsoft.com/office/drawing/2014/main" id="{D3199D46-50C6-471E-88E5-6BFB49E65B68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53" name="Text Box 76">
          <a:extLst>
            <a:ext uri="{FF2B5EF4-FFF2-40B4-BE49-F238E27FC236}">
              <a16:creationId xmlns:a16="http://schemas.microsoft.com/office/drawing/2014/main" id="{05AA8807-4440-4322-80C6-35F5E79CC384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54" name="Text Box 77">
          <a:extLst>
            <a:ext uri="{FF2B5EF4-FFF2-40B4-BE49-F238E27FC236}">
              <a16:creationId xmlns:a16="http://schemas.microsoft.com/office/drawing/2014/main" id="{ED4DB0AE-76FF-4769-B989-6F68180E0F4B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55" name="Text Box 78">
          <a:extLst>
            <a:ext uri="{FF2B5EF4-FFF2-40B4-BE49-F238E27FC236}">
              <a16:creationId xmlns:a16="http://schemas.microsoft.com/office/drawing/2014/main" id="{14051180-2258-49DE-8FAD-DED5311CF910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56" name="Text Box 79">
          <a:extLst>
            <a:ext uri="{FF2B5EF4-FFF2-40B4-BE49-F238E27FC236}">
              <a16:creationId xmlns:a16="http://schemas.microsoft.com/office/drawing/2014/main" id="{D340804B-B1CD-4437-BF8E-F8E1DEC10852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57" name="Text Box 65">
          <a:extLst>
            <a:ext uri="{FF2B5EF4-FFF2-40B4-BE49-F238E27FC236}">
              <a16:creationId xmlns:a16="http://schemas.microsoft.com/office/drawing/2014/main" id="{5C0DD39A-73E9-41F4-B050-462F2E8D8FD1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58" name="Text Box 66">
          <a:extLst>
            <a:ext uri="{FF2B5EF4-FFF2-40B4-BE49-F238E27FC236}">
              <a16:creationId xmlns:a16="http://schemas.microsoft.com/office/drawing/2014/main" id="{B35B4403-E863-4042-985F-A24425529BD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59" name="Text Box 67">
          <a:extLst>
            <a:ext uri="{FF2B5EF4-FFF2-40B4-BE49-F238E27FC236}">
              <a16:creationId xmlns:a16="http://schemas.microsoft.com/office/drawing/2014/main" id="{3ADD8628-A2B0-4D29-8E92-A96587E62D70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60" name="Text Box 68">
          <a:extLst>
            <a:ext uri="{FF2B5EF4-FFF2-40B4-BE49-F238E27FC236}">
              <a16:creationId xmlns:a16="http://schemas.microsoft.com/office/drawing/2014/main" id="{268CCB56-B917-4BB9-9852-54DEC6F9632F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61" name="Text Box 69">
          <a:extLst>
            <a:ext uri="{FF2B5EF4-FFF2-40B4-BE49-F238E27FC236}">
              <a16:creationId xmlns:a16="http://schemas.microsoft.com/office/drawing/2014/main" id="{FFE61ABF-C4BF-4858-A1C5-901D756F74F5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62" name="Text Box 70">
          <a:extLst>
            <a:ext uri="{FF2B5EF4-FFF2-40B4-BE49-F238E27FC236}">
              <a16:creationId xmlns:a16="http://schemas.microsoft.com/office/drawing/2014/main" id="{9F474634-15FC-4938-8B49-AE225F77C9D7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63" name="Text Box 71">
          <a:extLst>
            <a:ext uri="{FF2B5EF4-FFF2-40B4-BE49-F238E27FC236}">
              <a16:creationId xmlns:a16="http://schemas.microsoft.com/office/drawing/2014/main" id="{AE2FE7B4-A11B-4230-936B-B9E46ED80EA1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64" name="Text Box 72">
          <a:extLst>
            <a:ext uri="{FF2B5EF4-FFF2-40B4-BE49-F238E27FC236}">
              <a16:creationId xmlns:a16="http://schemas.microsoft.com/office/drawing/2014/main" id="{CAD1FA22-95A6-42FA-AA07-9A6E9E9D6310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65" name="Text Box 73">
          <a:extLst>
            <a:ext uri="{FF2B5EF4-FFF2-40B4-BE49-F238E27FC236}">
              <a16:creationId xmlns:a16="http://schemas.microsoft.com/office/drawing/2014/main" id="{D5477DF0-858A-498E-BBF1-206B865BC567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66" name="Text Box 74">
          <a:extLst>
            <a:ext uri="{FF2B5EF4-FFF2-40B4-BE49-F238E27FC236}">
              <a16:creationId xmlns:a16="http://schemas.microsoft.com/office/drawing/2014/main" id="{0D007B19-81B7-4D0D-935E-33E4A13C13DA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67" name="Text Box 75">
          <a:extLst>
            <a:ext uri="{FF2B5EF4-FFF2-40B4-BE49-F238E27FC236}">
              <a16:creationId xmlns:a16="http://schemas.microsoft.com/office/drawing/2014/main" id="{683F5869-6DE5-492D-9927-899FA5788DB9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68" name="Text Box 76">
          <a:extLst>
            <a:ext uri="{FF2B5EF4-FFF2-40B4-BE49-F238E27FC236}">
              <a16:creationId xmlns:a16="http://schemas.microsoft.com/office/drawing/2014/main" id="{A216C75C-D74C-4383-96AA-622A7035611A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69" name="Text Box 77">
          <a:extLst>
            <a:ext uri="{FF2B5EF4-FFF2-40B4-BE49-F238E27FC236}">
              <a16:creationId xmlns:a16="http://schemas.microsoft.com/office/drawing/2014/main" id="{D17FEB34-45A6-4C37-B098-1A2BD02C7CB3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70" name="Text Box 78">
          <a:extLst>
            <a:ext uri="{FF2B5EF4-FFF2-40B4-BE49-F238E27FC236}">
              <a16:creationId xmlns:a16="http://schemas.microsoft.com/office/drawing/2014/main" id="{A6EFBE73-B4D1-43FC-A4AF-2EA14941D320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4</xdr:row>
      <xdr:rowOff>0</xdr:rowOff>
    </xdr:from>
    <xdr:ext cx="28575" cy="357183"/>
    <xdr:sp macro="" textlink="">
      <xdr:nvSpPr>
        <xdr:cNvPr id="271" name="Text Box 79">
          <a:extLst>
            <a:ext uri="{FF2B5EF4-FFF2-40B4-BE49-F238E27FC236}">
              <a16:creationId xmlns:a16="http://schemas.microsoft.com/office/drawing/2014/main" id="{AA32DDE9-DFE7-499F-9AB6-FEC22CC96F9D}"/>
            </a:ext>
          </a:extLst>
        </xdr:cNvPr>
        <xdr:cNvSpPr txBox="1">
          <a:spLocks noChangeArrowheads="1"/>
        </xdr:cNvSpPr>
      </xdr:nvSpPr>
      <xdr:spPr bwMode="auto">
        <a:xfrm>
          <a:off x="10582275" y="8763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72" name="Text Box 65">
          <a:extLst>
            <a:ext uri="{FF2B5EF4-FFF2-40B4-BE49-F238E27FC236}">
              <a16:creationId xmlns:a16="http://schemas.microsoft.com/office/drawing/2014/main" id="{F1C2AF4A-8280-4C44-9FF5-9F0D621A93FD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73" name="Text Box 66">
          <a:extLst>
            <a:ext uri="{FF2B5EF4-FFF2-40B4-BE49-F238E27FC236}">
              <a16:creationId xmlns:a16="http://schemas.microsoft.com/office/drawing/2014/main" id="{9D183F7A-B7BB-4F5A-9593-75425C5C26E8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74" name="Text Box 67">
          <a:extLst>
            <a:ext uri="{FF2B5EF4-FFF2-40B4-BE49-F238E27FC236}">
              <a16:creationId xmlns:a16="http://schemas.microsoft.com/office/drawing/2014/main" id="{01F711B5-815C-4E8A-9FFF-C55F7A8F6768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75" name="Text Box 68">
          <a:extLst>
            <a:ext uri="{FF2B5EF4-FFF2-40B4-BE49-F238E27FC236}">
              <a16:creationId xmlns:a16="http://schemas.microsoft.com/office/drawing/2014/main" id="{2EA636BC-99C2-430C-8021-1EE3C0B4B4BE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76" name="Text Box 69">
          <a:extLst>
            <a:ext uri="{FF2B5EF4-FFF2-40B4-BE49-F238E27FC236}">
              <a16:creationId xmlns:a16="http://schemas.microsoft.com/office/drawing/2014/main" id="{C409CA97-6C32-493E-96CB-6E9CB84EDE2B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77" name="Text Box 70">
          <a:extLst>
            <a:ext uri="{FF2B5EF4-FFF2-40B4-BE49-F238E27FC236}">
              <a16:creationId xmlns:a16="http://schemas.microsoft.com/office/drawing/2014/main" id="{0855F849-DEE4-4CFC-B384-860085D2DD3C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78" name="Text Box 71">
          <a:extLst>
            <a:ext uri="{FF2B5EF4-FFF2-40B4-BE49-F238E27FC236}">
              <a16:creationId xmlns:a16="http://schemas.microsoft.com/office/drawing/2014/main" id="{296012DB-06A4-4F2C-9489-1042338B5FE3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79" name="Text Box 72">
          <a:extLst>
            <a:ext uri="{FF2B5EF4-FFF2-40B4-BE49-F238E27FC236}">
              <a16:creationId xmlns:a16="http://schemas.microsoft.com/office/drawing/2014/main" id="{A8C13ACA-E0A3-45E3-A2FF-C7D02D22421B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80" name="Text Box 73">
          <a:extLst>
            <a:ext uri="{FF2B5EF4-FFF2-40B4-BE49-F238E27FC236}">
              <a16:creationId xmlns:a16="http://schemas.microsoft.com/office/drawing/2014/main" id="{FBDF1D20-5E75-4D23-9C8A-C7BF8D5DC0FF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81" name="Text Box 74">
          <a:extLst>
            <a:ext uri="{FF2B5EF4-FFF2-40B4-BE49-F238E27FC236}">
              <a16:creationId xmlns:a16="http://schemas.microsoft.com/office/drawing/2014/main" id="{E02AAB54-B3D3-465A-AE2C-103435BCA24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82" name="Text Box 75">
          <a:extLst>
            <a:ext uri="{FF2B5EF4-FFF2-40B4-BE49-F238E27FC236}">
              <a16:creationId xmlns:a16="http://schemas.microsoft.com/office/drawing/2014/main" id="{A5AD5AD8-72B2-40F4-9A5C-3E8455B774BD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83" name="Text Box 76">
          <a:extLst>
            <a:ext uri="{FF2B5EF4-FFF2-40B4-BE49-F238E27FC236}">
              <a16:creationId xmlns:a16="http://schemas.microsoft.com/office/drawing/2014/main" id="{E8056D44-FA7A-461D-854F-F238D6746E5D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84" name="Text Box 77">
          <a:extLst>
            <a:ext uri="{FF2B5EF4-FFF2-40B4-BE49-F238E27FC236}">
              <a16:creationId xmlns:a16="http://schemas.microsoft.com/office/drawing/2014/main" id="{176A1D88-24D8-4C22-AEF1-7EF01AC9C61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85" name="Text Box 78">
          <a:extLst>
            <a:ext uri="{FF2B5EF4-FFF2-40B4-BE49-F238E27FC236}">
              <a16:creationId xmlns:a16="http://schemas.microsoft.com/office/drawing/2014/main" id="{395637CF-2E07-44F8-BB9E-9E0CBB2D2E17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86" name="Text Box 79">
          <a:extLst>
            <a:ext uri="{FF2B5EF4-FFF2-40B4-BE49-F238E27FC236}">
              <a16:creationId xmlns:a16="http://schemas.microsoft.com/office/drawing/2014/main" id="{2FC04E44-467E-4265-8AF0-1AB7C60EB746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87" name="Text Box 65">
          <a:extLst>
            <a:ext uri="{FF2B5EF4-FFF2-40B4-BE49-F238E27FC236}">
              <a16:creationId xmlns:a16="http://schemas.microsoft.com/office/drawing/2014/main" id="{75CCD2D7-10BC-4468-88A1-CF77F218877E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88" name="Text Box 66">
          <a:extLst>
            <a:ext uri="{FF2B5EF4-FFF2-40B4-BE49-F238E27FC236}">
              <a16:creationId xmlns:a16="http://schemas.microsoft.com/office/drawing/2014/main" id="{F6382D18-F1ED-44D2-B9E8-63C88D2BB8DB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89" name="Text Box 67">
          <a:extLst>
            <a:ext uri="{FF2B5EF4-FFF2-40B4-BE49-F238E27FC236}">
              <a16:creationId xmlns:a16="http://schemas.microsoft.com/office/drawing/2014/main" id="{1A28374D-4647-49DB-99A6-5C2E0CCC189E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90" name="Text Box 68">
          <a:extLst>
            <a:ext uri="{FF2B5EF4-FFF2-40B4-BE49-F238E27FC236}">
              <a16:creationId xmlns:a16="http://schemas.microsoft.com/office/drawing/2014/main" id="{8912953B-2722-421A-87D0-D5D9C7DECE81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91" name="Text Box 69">
          <a:extLst>
            <a:ext uri="{FF2B5EF4-FFF2-40B4-BE49-F238E27FC236}">
              <a16:creationId xmlns:a16="http://schemas.microsoft.com/office/drawing/2014/main" id="{739766BA-93D1-4EEA-B0F9-FE5C5CC5656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92" name="Text Box 70">
          <a:extLst>
            <a:ext uri="{FF2B5EF4-FFF2-40B4-BE49-F238E27FC236}">
              <a16:creationId xmlns:a16="http://schemas.microsoft.com/office/drawing/2014/main" id="{EC2993D4-4D56-45C2-BF14-46CDC5E7A41C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93" name="Text Box 71">
          <a:extLst>
            <a:ext uri="{FF2B5EF4-FFF2-40B4-BE49-F238E27FC236}">
              <a16:creationId xmlns:a16="http://schemas.microsoft.com/office/drawing/2014/main" id="{43CB6384-7BEA-40F4-BAB1-DDABA7F520AB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94" name="Text Box 72">
          <a:extLst>
            <a:ext uri="{FF2B5EF4-FFF2-40B4-BE49-F238E27FC236}">
              <a16:creationId xmlns:a16="http://schemas.microsoft.com/office/drawing/2014/main" id="{A02A5EA7-FBEB-410E-9BCD-8C4BD4C2919C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95" name="Text Box 73">
          <a:extLst>
            <a:ext uri="{FF2B5EF4-FFF2-40B4-BE49-F238E27FC236}">
              <a16:creationId xmlns:a16="http://schemas.microsoft.com/office/drawing/2014/main" id="{77AAEDC1-002D-4F1D-9C56-B897A611E3C1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96" name="Text Box 74">
          <a:extLst>
            <a:ext uri="{FF2B5EF4-FFF2-40B4-BE49-F238E27FC236}">
              <a16:creationId xmlns:a16="http://schemas.microsoft.com/office/drawing/2014/main" id="{1E7F1273-8507-453B-8F9B-7CD81AA39BD3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97" name="Text Box 75">
          <a:extLst>
            <a:ext uri="{FF2B5EF4-FFF2-40B4-BE49-F238E27FC236}">
              <a16:creationId xmlns:a16="http://schemas.microsoft.com/office/drawing/2014/main" id="{8006A195-E4B2-4EFA-9970-31AC8C632370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98" name="Text Box 76">
          <a:extLst>
            <a:ext uri="{FF2B5EF4-FFF2-40B4-BE49-F238E27FC236}">
              <a16:creationId xmlns:a16="http://schemas.microsoft.com/office/drawing/2014/main" id="{959F484E-A43D-4928-9529-A7B2AFB9F133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299" name="Text Box 77">
          <a:extLst>
            <a:ext uri="{FF2B5EF4-FFF2-40B4-BE49-F238E27FC236}">
              <a16:creationId xmlns:a16="http://schemas.microsoft.com/office/drawing/2014/main" id="{DF4D84E1-482A-4107-9389-F2DB4DC9FB7C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00" name="Text Box 78">
          <a:extLst>
            <a:ext uri="{FF2B5EF4-FFF2-40B4-BE49-F238E27FC236}">
              <a16:creationId xmlns:a16="http://schemas.microsoft.com/office/drawing/2014/main" id="{C0AAF718-05A0-4AA2-9E16-94FBD8FD3C82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01" name="Text Box 79">
          <a:extLst>
            <a:ext uri="{FF2B5EF4-FFF2-40B4-BE49-F238E27FC236}">
              <a16:creationId xmlns:a16="http://schemas.microsoft.com/office/drawing/2014/main" id="{4E210BB5-102E-4F10-B815-2A3B513451A0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02" name="Text Box 65">
          <a:extLst>
            <a:ext uri="{FF2B5EF4-FFF2-40B4-BE49-F238E27FC236}">
              <a16:creationId xmlns:a16="http://schemas.microsoft.com/office/drawing/2014/main" id="{2AFC53A5-13E3-4344-BB4A-AD7A819C906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03" name="Text Box 66">
          <a:extLst>
            <a:ext uri="{FF2B5EF4-FFF2-40B4-BE49-F238E27FC236}">
              <a16:creationId xmlns:a16="http://schemas.microsoft.com/office/drawing/2014/main" id="{76707808-0D57-4432-9D27-AF05FA4FD11E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04" name="Text Box 67">
          <a:extLst>
            <a:ext uri="{FF2B5EF4-FFF2-40B4-BE49-F238E27FC236}">
              <a16:creationId xmlns:a16="http://schemas.microsoft.com/office/drawing/2014/main" id="{34583ABC-700B-4364-8119-49B1CCD1D668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05" name="Text Box 68">
          <a:extLst>
            <a:ext uri="{FF2B5EF4-FFF2-40B4-BE49-F238E27FC236}">
              <a16:creationId xmlns:a16="http://schemas.microsoft.com/office/drawing/2014/main" id="{42B2713C-53F5-4F3E-B2CF-79E46B7506EB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06" name="Text Box 69">
          <a:extLst>
            <a:ext uri="{FF2B5EF4-FFF2-40B4-BE49-F238E27FC236}">
              <a16:creationId xmlns:a16="http://schemas.microsoft.com/office/drawing/2014/main" id="{45DC8735-BF54-4145-9D35-43F0D0069CB6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07" name="Text Box 70">
          <a:extLst>
            <a:ext uri="{FF2B5EF4-FFF2-40B4-BE49-F238E27FC236}">
              <a16:creationId xmlns:a16="http://schemas.microsoft.com/office/drawing/2014/main" id="{8F973FCF-8A02-4CB8-9D9E-7950975CC837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08" name="Text Box 71">
          <a:extLst>
            <a:ext uri="{FF2B5EF4-FFF2-40B4-BE49-F238E27FC236}">
              <a16:creationId xmlns:a16="http://schemas.microsoft.com/office/drawing/2014/main" id="{E99C95CE-8F5E-4AEC-8BDC-D5E5DCDDEE2D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09" name="Text Box 72">
          <a:extLst>
            <a:ext uri="{FF2B5EF4-FFF2-40B4-BE49-F238E27FC236}">
              <a16:creationId xmlns:a16="http://schemas.microsoft.com/office/drawing/2014/main" id="{32AFEACF-E19C-49DD-A17E-3A14530FA72C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10" name="Text Box 73">
          <a:extLst>
            <a:ext uri="{FF2B5EF4-FFF2-40B4-BE49-F238E27FC236}">
              <a16:creationId xmlns:a16="http://schemas.microsoft.com/office/drawing/2014/main" id="{76393557-7148-47B1-9D49-C2F1DF0E04AA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11" name="Text Box 74">
          <a:extLst>
            <a:ext uri="{FF2B5EF4-FFF2-40B4-BE49-F238E27FC236}">
              <a16:creationId xmlns:a16="http://schemas.microsoft.com/office/drawing/2014/main" id="{C17E4D34-7B0A-4A2F-AECA-037A493F975C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12" name="Text Box 75">
          <a:extLst>
            <a:ext uri="{FF2B5EF4-FFF2-40B4-BE49-F238E27FC236}">
              <a16:creationId xmlns:a16="http://schemas.microsoft.com/office/drawing/2014/main" id="{F05D4B59-603B-487D-87EB-5D580961664F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13" name="Text Box 76">
          <a:extLst>
            <a:ext uri="{FF2B5EF4-FFF2-40B4-BE49-F238E27FC236}">
              <a16:creationId xmlns:a16="http://schemas.microsoft.com/office/drawing/2014/main" id="{5E0C2E14-647B-408A-80F4-C2F25F2C36E7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14" name="Text Box 77">
          <a:extLst>
            <a:ext uri="{FF2B5EF4-FFF2-40B4-BE49-F238E27FC236}">
              <a16:creationId xmlns:a16="http://schemas.microsoft.com/office/drawing/2014/main" id="{AA1B18A5-5B8D-4707-BB26-92E366B8AFE4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15" name="Text Box 78">
          <a:extLst>
            <a:ext uri="{FF2B5EF4-FFF2-40B4-BE49-F238E27FC236}">
              <a16:creationId xmlns:a16="http://schemas.microsoft.com/office/drawing/2014/main" id="{094C91C9-9618-46F8-A965-5E343AAAF282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16" name="Text Box 79">
          <a:extLst>
            <a:ext uri="{FF2B5EF4-FFF2-40B4-BE49-F238E27FC236}">
              <a16:creationId xmlns:a16="http://schemas.microsoft.com/office/drawing/2014/main" id="{E79B7CCF-6107-4D1E-A236-FDF0593D4B55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17" name="Text Box 65">
          <a:extLst>
            <a:ext uri="{FF2B5EF4-FFF2-40B4-BE49-F238E27FC236}">
              <a16:creationId xmlns:a16="http://schemas.microsoft.com/office/drawing/2014/main" id="{A67214C7-9BE4-4062-9DA7-3CE6B7A777E8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18" name="Text Box 66">
          <a:extLst>
            <a:ext uri="{FF2B5EF4-FFF2-40B4-BE49-F238E27FC236}">
              <a16:creationId xmlns:a16="http://schemas.microsoft.com/office/drawing/2014/main" id="{69978E0B-3E29-4770-9B5E-B273B56961CF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19" name="Text Box 67">
          <a:extLst>
            <a:ext uri="{FF2B5EF4-FFF2-40B4-BE49-F238E27FC236}">
              <a16:creationId xmlns:a16="http://schemas.microsoft.com/office/drawing/2014/main" id="{C25987F3-4162-4769-88C1-C18B41DB0BA2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20" name="Text Box 68">
          <a:extLst>
            <a:ext uri="{FF2B5EF4-FFF2-40B4-BE49-F238E27FC236}">
              <a16:creationId xmlns:a16="http://schemas.microsoft.com/office/drawing/2014/main" id="{2A337E8B-2354-4AC4-97C1-605750C3CEE0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21" name="Text Box 69">
          <a:extLst>
            <a:ext uri="{FF2B5EF4-FFF2-40B4-BE49-F238E27FC236}">
              <a16:creationId xmlns:a16="http://schemas.microsoft.com/office/drawing/2014/main" id="{D7351136-3564-42C9-805F-9C20BA81582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22" name="Text Box 70">
          <a:extLst>
            <a:ext uri="{FF2B5EF4-FFF2-40B4-BE49-F238E27FC236}">
              <a16:creationId xmlns:a16="http://schemas.microsoft.com/office/drawing/2014/main" id="{E4A03CD0-E99F-402B-99B3-293330D6929F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23" name="Text Box 71">
          <a:extLst>
            <a:ext uri="{FF2B5EF4-FFF2-40B4-BE49-F238E27FC236}">
              <a16:creationId xmlns:a16="http://schemas.microsoft.com/office/drawing/2014/main" id="{AA04B5E8-982B-4253-A4F5-EFBAD79F1E50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24" name="Text Box 72">
          <a:extLst>
            <a:ext uri="{FF2B5EF4-FFF2-40B4-BE49-F238E27FC236}">
              <a16:creationId xmlns:a16="http://schemas.microsoft.com/office/drawing/2014/main" id="{05C26291-711F-4C15-845F-CC6DFB5890AC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25" name="Text Box 73">
          <a:extLst>
            <a:ext uri="{FF2B5EF4-FFF2-40B4-BE49-F238E27FC236}">
              <a16:creationId xmlns:a16="http://schemas.microsoft.com/office/drawing/2014/main" id="{55FDAF28-74BA-47E6-ACBC-F8BB264CEA00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26" name="Text Box 74">
          <a:extLst>
            <a:ext uri="{FF2B5EF4-FFF2-40B4-BE49-F238E27FC236}">
              <a16:creationId xmlns:a16="http://schemas.microsoft.com/office/drawing/2014/main" id="{DE8D3106-6719-45DF-8BDE-F15846E9128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27" name="Text Box 75">
          <a:extLst>
            <a:ext uri="{FF2B5EF4-FFF2-40B4-BE49-F238E27FC236}">
              <a16:creationId xmlns:a16="http://schemas.microsoft.com/office/drawing/2014/main" id="{6CB2B462-8322-4588-84D6-A5AF21D9BAF2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28" name="Text Box 76">
          <a:extLst>
            <a:ext uri="{FF2B5EF4-FFF2-40B4-BE49-F238E27FC236}">
              <a16:creationId xmlns:a16="http://schemas.microsoft.com/office/drawing/2014/main" id="{8CB1DA60-B594-41BB-A0D7-EBDC50017DD6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29" name="Text Box 77">
          <a:extLst>
            <a:ext uri="{FF2B5EF4-FFF2-40B4-BE49-F238E27FC236}">
              <a16:creationId xmlns:a16="http://schemas.microsoft.com/office/drawing/2014/main" id="{AA0CEDF6-AA0D-4634-A7BD-3B835EE6A7CE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30" name="Text Box 78">
          <a:extLst>
            <a:ext uri="{FF2B5EF4-FFF2-40B4-BE49-F238E27FC236}">
              <a16:creationId xmlns:a16="http://schemas.microsoft.com/office/drawing/2014/main" id="{BEAD83C5-9BDC-48D6-B858-2D4BCFBA9BAA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31" name="Text Box 79">
          <a:extLst>
            <a:ext uri="{FF2B5EF4-FFF2-40B4-BE49-F238E27FC236}">
              <a16:creationId xmlns:a16="http://schemas.microsoft.com/office/drawing/2014/main" id="{D4D72572-0B46-4CA3-9CB9-3A0EAB18A8A1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32" name="Text Box 65">
          <a:extLst>
            <a:ext uri="{FF2B5EF4-FFF2-40B4-BE49-F238E27FC236}">
              <a16:creationId xmlns:a16="http://schemas.microsoft.com/office/drawing/2014/main" id="{F771029F-FE50-4219-92B5-BEB1BFD1ABBE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33" name="Text Box 66">
          <a:extLst>
            <a:ext uri="{FF2B5EF4-FFF2-40B4-BE49-F238E27FC236}">
              <a16:creationId xmlns:a16="http://schemas.microsoft.com/office/drawing/2014/main" id="{8F13C148-B1AC-441B-9181-E5E4977A7EB4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34" name="Text Box 67">
          <a:extLst>
            <a:ext uri="{FF2B5EF4-FFF2-40B4-BE49-F238E27FC236}">
              <a16:creationId xmlns:a16="http://schemas.microsoft.com/office/drawing/2014/main" id="{71D11666-8BA2-4BFD-B584-A2F6AFF660A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35" name="Text Box 68">
          <a:extLst>
            <a:ext uri="{FF2B5EF4-FFF2-40B4-BE49-F238E27FC236}">
              <a16:creationId xmlns:a16="http://schemas.microsoft.com/office/drawing/2014/main" id="{DAABA84F-C453-4BCC-80F7-108BD26FC466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36" name="Text Box 69">
          <a:extLst>
            <a:ext uri="{FF2B5EF4-FFF2-40B4-BE49-F238E27FC236}">
              <a16:creationId xmlns:a16="http://schemas.microsoft.com/office/drawing/2014/main" id="{7D0CF9D5-655D-4C07-BD4C-AD33ADCEAE6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37" name="Text Box 70">
          <a:extLst>
            <a:ext uri="{FF2B5EF4-FFF2-40B4-BE49-F238E27FC236}">
              <a16:creationId xmlns:a16="http://schemas.microsoft.com/office/drawing/2014/main" id="{7CE79194-F91D-4EEE-B4BF-2A671915E2AF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38" name="Text Box 71">
          <a:extLst>
            <a:ext uri="{FF2B5EF4-FFF2-40B4-BE49-F238E27FC236}">
              <a16:creationId xmlns:a16="http://schemas.microsoft.com/office/drawing/2014/main" id="{17CDDCD8-973E-45E0-9F70-42E59F34377C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39" name="Text Box 72">
          <a:extLst>
            <a:ext uri="{FF2B5EF4-FFF2-40B4-BE49-F238E27FC236}">
              <a16:creationId xmlns:a16="http://schemas.microsoft.com/office/drawing/2014/main" id="{2FA8F9CF-FDFD-496A-A0F9-F8791E12E9C6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40" name="Text Box 73">
          <a:extLst>
            <a:ext uri="{FF2B5EF4-FFF2-40B4-BE49-F238E27FC236}">
              <a16:creationId xmlns:a16="http://schemas.microsoft.com/office/drawing/2014/main" id="{7EFB3A29-8A0D-48A1-9D89-60FD6BBD2F44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41" name="Text Box 74">
          <a:extLst>
            <a:ext uri="{FF2B5EF4-FFF2-40B4-BE49-F238E27FC236}">
              <a16:creationId xmlns:a16="http://schemas.microsoft.com/office/drawing/2014/main" id="{46950448-7AB8-4B9E-AAA9-4B6533823C12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42" name="Text Box 75">
          <a:extLst>
            <a:ext uri="{FF2B5EF4-FFF2-40B4-BE49-F238E27FC236}">
              <a16:creationId xmlns:a16="http://schemas.microsoft.com/office/drawing/2014/main" id="{BDFE9CD1-A2E4-4DE6-A1C5-FCC36D891AA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43" name="Text Box 76">
          <a:extLst>
            <a:ext uri="{FF2B5EF4-FFF2-40B4-BE49-F238E27FC236}">
              <a16:creationId xmlns:a16="http://schemas.microsoft.com/office/drawing/2014/main" id="{CFB46B5A-D88C-4D6D-AC7D-F22672D9812F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44" name="Text Box 77">
          <a:extLst>
            <a:ext uri="{FF2B5EF4-FFF2-40B4-BE49-F238E27FC236}">
              <a16:creationId xmlns:a16="http://schemas.microsoft.com/office/drawing/2014/main" id="{D3048FD5-78CE-4B17-87EB-AA134AC87CBA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45" name="Text Box 78">
          <a:extLst>
            <a:ext uri="{FF2B5EF4-FFF2-40B4-BE49-F238E27FC236}">
              <a16:creationId xmlns:a16="http://schemas.microsoft.com/office/drawing/2014/main" id="{CE24F418-6863-4261-B424-6691183B6A93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46" name="Text Box 79">
          <a:extLst>
            <a:ext uri="{FF2B5EF4-FFF2-40B4-BE49-F238E27FC236}">
              <a16:creationId xmlns:a16="http://schemas.microsoft.com/office/drawing/2014/main" id="{46165A51-F112-4B3A-A8B4-C0C90B8C935B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47" name="Text Box 65">
          <a:extLst>
            <a:ext uri="{FF2B5EF4-FFF2-40B4-BE49-F238E27FC236}">
              <a16:creationId xmlns:a16="http://schemas.microsoft.com/office/drawing/2014/main" id="{7DF15949-0963-41AF-BE58-D4BE17D5B741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48" name="Text Box 66">
          <a:extLst>
            <a:ext uri="{FF2B5EF4-FFF2-40B4-BE49-F238E27FC236}">
              <a16:creationId xmlns:a16="http://schemas.microsoft.com/office/drawing/2014/main" id="{E9907991-2B29-4BCE-BE6D-985771EC65F6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49" name="Text Box 67">
          <a:extLst>
            <a:ext uri="{FF2B5EF4-FFF2-40B4-BE49-F238E27FC236}">
              <a16:creationId xmlns:a16="http://schemas.microsoft.com/office/drawing/2014/main" id="{7C00B542-CBA3-4AA7-8E2C-93C1DB2E4A7C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50" name="Text Box 68">
          <a:extLst>
            <a:ext uri="{FF2B5EF4-FFF2-40B4-BE49-F238E27FC236}">
              <a16:creationId xmlns:a16="http://schemas.microsoft.com/office/drawing/2014/main" id="{007CDBD1-756B-4574-B462-938F1334ED2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51" name="Text Box 69">
          <a:extLst>
            <a:ext uri="{FF2B5EF4-FFF2-40B4-BE49-F238E27FC236}">
              <a16:creationId xmlns:a16="http://schemas.microsoft.com/office/drawing/2014/main" id="{362B384E-C299-4D06-B286-ACAF3C73B4DA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52" name="Text Box 70">
          <a:extLst>
            <a:ext uri="{FF2B5EF4-FFF2-40B4-BE49-F238E27FC236}">
              <a16:creationId xmlns:a16="http://schemas.microsoft.com/office/drawing/2014/main" id="{D30C1E9E-0013-4630-B21E-73A4BE10E6F2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53" name="Text Box 71">
          <a:extLst>
            <a:ext uri="{FF2B5EF4-FFF2-40B4-BE49-F238E27FC236}">
              <a16:creationId xmlns:a16="http://schemas.microsoft.com/office/drawing/2014/main" id="{A45F11F1-12F7-46F6-A4AE-3F8A61DEB01E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54" name="Text Box 72">
          <a:extLst>
            <a:ext uri="{FF2B5EF4-FFF2-40B4-BE49-F238E27FC236}">
              <a16:creationId xmlns:a16="http://schemas.microsoft.com/office/drawing/2014/main" id="{FFAD2AC3-AE1B-4739-836D-5CCD2200238E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55" name="Text Box 73">
          <a:extLst>
            <a:ext uri="{FF2B5EF4-FFF2-40B4-BE49-F238E27FC236}">
              <a16:creationId xmlns:a16="http://schemas.microsoft.com/office/drawing/2014/main" id="{05451AF6-0DDC-42FA-A052-BD19B095D276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56" name="Text Box 74">
          <a:extLst>
            <a:ext uri="{FF2B5EF4-FFF2-40B4-BE49-F238E27FC236}">
              <a16:creationId xmlns:a16="http://schemas.microsoft.com/office/drawing/2014/main" id="{30707DCA-612A-4EF0-88BC-D0886887749E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57" name="Text Box 75">
          <a:extLst>
            <a:ext uri="{FF2B5EF4-FFF2-40B4-BE49-F238E27FC236}">
              <a16:creationId xmlns:a16="http://schemas.microsoft.com/office/drawing/2014/main" id="{E3F62032-2483-4028-98B6-1180312CC873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58" name="Text Box 76">
          <a:extLst>
            <a:ext uri="{FF2B5EF4-FFF2-40B4-BE49-F238E27FC236}">
              <a16:creationId xmlns:a16="http://schemas.microsoft.com/office/drawing/2014/main" id="{354CFBBC-92E2-44C6-8765-A2732B122E9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59" name="Text Box 77">
          <a:extLst>
            <a:ext uri="{FF2B5EF4-FFF2-40B4-BE49-F238E27FC236}">
              <a16:creationId xmlns:a16="http://schemas.microsoft.com/office/drawing/2014/main" id="{62A60467-1E21-4997-881C-D256634BC227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60" name="Text Box 78">
          <a:extLst>
            <a:ext uri="{FF2B5EF4-FFF2-40B4-BE49-F238E27FC236}">
              <a16:creationId xmlns:a16="http://schemas.microsoft.com/office/drawing/2014/main" id="{96C1B2F5-3FBE-4EA6-B3B3-27F32FD2E06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61" name="Text Box 79">
          <a:extLst>
            <a:ext uri="{FF2B5EF4-FFF2-40B4-BE49-F238E27FC236}">
              <a16:creationId xmlns:a16="http://schemas.microsoft.com/office/drawing/2014/main" id="{1872BDF7-16FC-44CC-982F-220C96B2331F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62" name="Text Box 65">
          <a:extLst>
            <a:ext uri="{FF2B5EF4-FFF2-40B4-BE49-F238E27FC236}">
              <a16:creationId xmlns:a16="http://schemas.microsoft.com/office/drawing/2014/main" id="{7F8A9127-79A3-402B-89DC-FC382CF1C41D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63" name="Text Box 66">
          <a:extLst>
            <a:ext uri="{FF2B5EF4-FFF2-40B4-BE49-F238E27FC236}">
              <a16:creationId xmlns:a16="http://schemas.microsoft.com/office/drawing/2014/main" id="{333E7B83-E5BE-427A-9F29-1C1CDB67E60B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64" name="Text Box 67">
          <a:extLst>
            <a:ext uri="{FF2B5EF4-FFF2-40B4-BE49-F238E27FC236}">
              <a16:creationId xmlns:a16="http://schemas.microsoft.com/office/drawing/2014/main" id="{ECD6F30B-A1CC-4F23-93C1-2938E76ACD4A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65" name="Text Box 68">
          <a:extLst>
            <a:ext uri="{FF2B5EF4-FFF2-40B4-BE49-F238E27FC236}">
              <a16:creationId xmlns:a16="http://schemas.microsoft.com/office/drawing/2014/main" id="{1B76AED7-84F3-4A2A-9777-5E25DAB26A80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66" name="Text Box 69">
          <a:extLst>
            <a:ext uri="{FF2B5EF4-FFF2-40B4-BE49-F238E27FC236}">
              <a16:creationId xmlns:a16="http://schemas.microsoft.com/office/drawing/2014/main" id="{E3127B43-A426-451E-A414-B700704D25C2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67" name="Text Box 70">
          <a:extLst>
            <a:ext uri="{FF2B5EF4-FFF2-40B4-BE49-F238E27FC236}">
              <a16:creationId xmlns:a16="http://schemas.microsoft.com/office/drawing/2014/main" id="{F26C3687-0C15-4AC2-9FB7-05DB1BF1D9F5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68" name="Text Box 71">
          <a:extLst>
            <a:ext uri="{FF2B5EF4-FFF2-40B4-BE49-F238E27FC236}">
              <a16:creationId xmlns:a16="http://schemas.microsoft.com/office/drawing/2014/main" id="{F7069A80-CED1-432D-B8CA-1A7B17119715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69" name="Text Box 72">
          <a:extLst>
            <a:ext uri="{FF2B5EF4-FFF2-40B4-BE49-F238E27FC236}">
              <a16:creationId xmlns:a16="http://schemas.microsoft.com/office/drawing/2014/main" id="{59B4C43D-EDDA-4223-A8B4-51CA6D321AA5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70" name="Text Box 73">
          <a:extLst>
            <a:ext uri="{FF2B5EF4-FFF2-40B4-BE49-F238E27FC236}">
              <a16:creationId xmlns:a16="http://schemas.microsoft.com/office/drawing/2014/main" id="{A24F7D45-E5B0-4E6B-8897-D3AA654BBE55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71" name="Text Box 74">
          <a:extLst>
            <a:ext uri="{FF2B5EF4-FFF2-40B4-BE49-F238E27FC236}">
              <a16:creationId xmlns:a16="http://schemas.microsoft.com/office/drawing/2014/main" id="{D7470074-97B4-4347-BA90-D76F066375BA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72" name="Text Box 75">
          <a:extLst>
            <a:ext uri="{FF2B5EF4-FFF2-40B4-BE49-F238E27FC236}">
              <a16:creationId xmlns:a16="http://schemas.microsoft.com/office/drawing/2014/main" id="{A5026755-E6B4-41F7-AEC5-7DBC972D05B9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73" name="Text Box 76">
          <a:extLst>
            <a:ext uri="{FF2B5EF4-FFF2-40B4-BE49-F238E27FC236}">
              <a16:creationId xmlns:a16="http://schemas.microsoft.com/office/drawing/2014/main" id="{D2B417FE-07A7-4CA9-B67A-72C7F5AC39EF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74" name="Text Box 77">
          <a:extLst>
            <a:ext uri="{FF2B5EF4-FFF2-40B4-BE49-F238E27FC236}">
              <a16:creationId xmlns:a16="http://schemas.microsoft.com/office/drawing/2014/main" id="{56D3CE68-BC9B-49A1-BCD3-960BD70770EF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75" name="Text Box 78">
          <a:extLst>
            <a:ext uri="{FF2B5EF4-FFF2-40B4-BE49-F238E27FC236}">
              <a16:creationId xmlns:a16="http://schemas.microsoft.com/office/drawing/2014/main" id="{97C22745-0826-4903-BA14-3899DF3B7910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76" name="Text Box 79">
          <a:extLst>
            <a:ext uri="{FF2B5EF4-FFF2-40B4-BE49-F238E27FC236}">
              <a16:creationId xmlns:a16="http://schemas.microsoft.com/office/drawing/2014/main" id="{CC0850AC-29A8-4906-86F5-D334C9C4717F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77" name="Text Box 65">
          <a:extLst>
            <a:ext uri="{FF2B5EF4-FFF2-40B4-BE49-F238E27FC236}">
              <a16:creationId xmlns:a16="http://schemas.microsoft.com/office/drawing/2014/main" id="{8E0C01E8-1CC2-4443-8FC6-C6290A156844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78" name="Text Box 66">
          <a:extLst>
            <a:ext uri="{FF2B5EF4-FFF2-40B4-BE49-F238E27FC236}">
              <a16:creationId xmlns:a16="http://schemas.microsoft.com/office/drawing/2014/main" id="{4866B6AF-2074-4930-B603-FDBE0D603A0F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79" name="Text Box 67">
          <a:extLst>
            <a:ext uri="{FF2B5EF4-FFF2-40B4-BE49-F238E27FC236}">
              <a16:creationId xmlns:a16="http://schemas.microsoft.com/office/drawing/2014/main" id="{931AFC79-D33D-423B-9E04-88DA252D06BA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80" name="Text Box 68">
          <a:extLst>
            <a:ext uri="{FF2B5EF4-FFF2-40B4-BE49-F238E27FC236}">
              <a16:creationId xmlns:a16="http://schemas.microsoft.com/office/drawing/2014/main" id="{89ACFA13-B087-46B9-83BB-AFE813F4CCDB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81" name="Text Box 69">
          <a:extLst>
            <a:ext uri="{FF2B5EF4-FFF2-40B4-BE49-F238E27FC236}">
              <a16:creationId xmlns:a16="http://schemas.microsoft.com/office/drawing/2014/main" id="{895FB1E4-072F-400A-9740-BE1CFF2E09A3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82" name="Text Box 70">
          <a:extLst>
            <a:ext uri="{FF2B5EF4-FFF2-40B4-BE49-F238E27FC236}">
              <a16:creationId xmlns:a16="http://schemas.microsoft.com/office/drawing/2014/main" id="{DFFBE345-E007-46B1-8986-9A0AF8A45A9C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83" name="Text Box 71">
          <a:extLst>
            <a:ext uri="{FF2B5EF4-FFF2-40B4-BE49-F238E27FC236}">
              <a16:creationId xmlns:a16="http://schemas.microsoft.com/office/drawing/2014/main" id="{55DE6D2C-E045-4194-91A0-15D999D5D5F5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84" name="Text Box 72">
          <a:extLst>
            <a:ext uri="{FF2B5EF4-FFF2-40B4-BE49-F238E27FC236}">
              <a16:creationId xmlns:a16="http://schemas.microsoft.com/office/drawing/2014/main" id="{2720BDB0-85C7-4567-B8AA-E4E20ED1977C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85" name="Text Box 73">
          <a:extLst>
            <a:ext uri="{FF2B5EF4-FFF2-40B4-BE49-F238E27FC236}">
              <a16:creationId xmlns:a16="http://schemas.microsoft.com/office/drawing/2014/main" id="{C133F0E6-FE14-403A-9148-CD20CEF928A4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86" name="Text Box 74">
          <a:extLst>
            <a:ext uri="{FF2B5EF4-FFF2-40B4-BE49-F238E27FC236}">
              <a16:creationId xmlns:a16="http://schemas.microsoft.com/office/drawing/2014/main" id="{6CC99126-20A5-41CE-A6ED-DD3D26742763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87" name="Text Box 75">
          <a:extLst>
            <a:ext uri="{FF2B5EF4-FFF2-40B4-BE49-F238E27FC236}">
              <a16:creationId xmlns:a16="http://schemas.microsoft.com/office/drawing/2014/main" id="{AAD30669-0179-4846-880B-6E10953175B1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88" name="Text Box 76">
          <a:extLst>
            <a:ext uri="{FF2B5EF4-FFF2-40B4-BE49-F238E27FC236}">
              <a16:creationId xmlns:a16="http://schemas.microsoft.com/office/drawing/2014/main" id="{0CD56127-8507-47BC-8EB3-9BAD1C37F498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89" name="Text Box 77">
          <a:extLst>
            <a:ext uri="{FF2B5EF4-FFF2-40B4-BE49-F238E27FC236}">
              <a16:creationId xmlns:a16="http://schemas.microsoft.com/office/drawing/2014/main" id="{C07EBD0C-19E1-44DA-A769-AC8081E46B98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90" name="Text Box 78">
          <a:extLst>
            <a:ext uri="{FF2B5EF4-FFF2-40B4-BE49-F238E27FC236}">
              <a16:creationId xmlns:a16="http://schemas.microsoft.com/office/drawing/2014/main" id="{496F3F00-24B9-4680-8495-05C7D1EA5592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5</xdr:row>
      <xdr:rowOff>0</xdr:rowOff>
    </xdr:from>
    <xdr:ext cx="28575" cy="357183"/>
    <xdr:sp macro="" textlink="">
      <xdr:nvSpPr>
        <xdr:cNvPr id="391" name="Text Box 79">
          <a:extLst>
            <a:ext uri="{FF2B5EF4-FFF2-40B4-BE49-F238E27FC236}">
              <a16:creationId xmlns:a16="http://schemas.microsoft.com/office/drawing/2014/main" id="{46771419-6D55-4359-B41C-000F32EA6EE1}"/>
            </a:ext>
          </a:extLst>
        </xdr:cNvPr>
        <xdr:cNvSpPr txBox="1">
          <a:spLocks noChangeArrowheads="1"/>
        </xdr:cNvSpPr>
      </xdr:nvSpPr>
      <xdr:spPr bwMode="auto">
        <a:xfrm>
          <a:off x="10582275" y="10477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392" name="Text Box 65">
          <a:extLst>
            <a:ext uri="{FF2B5EF4-FFF2-40B4-BE49-F238E27FC236}">
              <a16:creationId xmlns:a16="http://schemas.microsoft.com/office/drawing/2014/main" id="{3BFDED01-5995-4AD4-8620-FC9583B1C448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393" name="Text Box 66">
          <a:extLst>
            <a:ext uri="{FF2B5EF4-FFF2-40B4-BE49-F238E27FC236}">
              <a16:creationId xmlns:a16="http://schemas.microsoft.com/office/drawing/2014/main" id="{6850BD02-03C0-48AD-BFB2-00166EFDF949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394" name="Text Box 67">
          <a:extLst>
            <a:ext uri="{FF2B5EF4-FFF2-40B4-BE49-F238E27FC236}">
              <a16:creationId xmlns:a16="http://schemas.microsoft.com/office/drawing/2014/main" id="{532C58DB-80E4-4D62-8BAF-1C6C28F6992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395" name="Text Box 68">
          <a:extLst>
            <a:ext uri="{FF2B5EF4-FFF2-40B4-BE49-F238E27FC236}">
              <a16:creationId xmlns:a16="http://schemas.microsoft.com/office/drawing/2014/main" id="{D1F3EA26-3767-4353-9A2B-695E0E45FB4E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396" name="Text Box 69">
          <a:extLst>
            <a:ext uri="{FF2B5EF4-FFF2-40B4-BE49-F238E27FC236}">
              <a16:creationId xmlns:a16="http://schemas.microsoft.com/office/drawing/2014/main" id="{A7C21FBF-6149-4DC0-B09D-77926B9E9DDF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397" name="Text Box 70">
          <a:extLst>
            <a:ext uri="{FF2B5EF4-FFF2-40B4-BE49-F238E27FC236}">
              <a16:creationId xmlns:a16="http://schemas.microsoft.com/office/drawing/2014/main" id="{2B530AB4-DB07-4327-A0D6-F9F3ADE2AE0B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398" name="Text Box 71">
          <a:extLst>
            <a:ext uri="{FF2B5EF4-FFF2-40B4-BE49-F238E27FC236}">
              <a16:creationId xmlns:a16="http://schemas.microsoft.com/office/drawing/2014/main" id="{35ACD8A5-1FE8-406F-A497-12A3BECC14A3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399" name="Text Box 72">
          <a:extLst>
            <a:ext uri="{FF2B5EF4-FFF2-40B4-BE49-F238E27FC236}">
              <a16:creationId xmlns:a16="http://schemas.microsoft.com/office/drawing/2014/main" id="{AB9E7FFD-83B2-468E-9E3F-75732306F53A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00" name="Text Box 73">
          <a:extLst>
            <a:ext uri="{FF2B5EF4-FFF2-40B4-BE49-F238E27FC236}">
              <a16:creationId xmlns:a16="http://schemas.microsoft.com/office/drawing/2014/main" id="{A2A8DBA6-AEB3-44CF-BAD9-6C1AE9B1A35C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01" name="Text Box 74">
          <a:extLst>
            <a:ext uri="{FF2B5EF4-FFF2-40B4-BE49-F238E27FC236}">
              <a16:creationId xmlns:a16="http://schemas.microsoft.com/office/drawing/2014/main" id="{47E48CEE-C55D-4D4B-AEFF-229856413BA4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02" name="Text Box 75">
          <a:extLst>
            <a:ext uri="{FF2B5EF4-FFF2-40B4-BE49-F238E27FC236}">
              <a16:creationId xmlns:a16="http://schemas.microsoft.com/office/drawing/2014/main" id="{216D55D8-B6A5-4903-8322-984C4649F6C7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03" name="Text Box 76">
          <a:extLst>
            <a:ext uri="{FF2B5EF4-FFF2-40B4-BE49-F238E27FC236}">
              <a16:creationId xmlns:a16="http://schemas.microsoft.com/office/drawing/2014/main" id="{6DAD9EA9-009B-48B1-90AF-4555774A34D9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04" name="Text Box 77">
          <a:extLst>
            <a:ext uri="{FF2B5EF4-FFF2-40B4-BE49-F238E27FC236}">
              <a16:creationId xmlns:a16="http://schemas.microsoft.com/office/drawing/2014/main" id="{490D3025-90C7-4F70-8415-EEA654C3977E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05" name="Text Box 78">
          <a:extLst>
            <a:ext uri="{FF2B5EF4-FFF2-40B4-BE49-F238E27FC236}">
              <a16:creationId xmlns:a16="http://schemas.microsoft.com/office/drawing/2014/main" id="{C7C0E2CC-DA57-497F-A5A6-A82762B1BB90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06" name="Text Box 79">
          <a:extLst>
            <a:ext uri="{FF2B5EF4-FFF2-40B4-BE49-F238E27FC236}">
              <a16:creationId xmlns:a16="http://schemas.microsoft.com/office/drawing/2014/main" id="{670BFD11-84C3-4F25-878F-D6BD83D01E3A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07" name="Text Box 65">
          <a:extLst>
            <a:ext uri="{FF2B5EF4-FFF2-40B4-BE49-F238E27FC236}">
              <a16:creationId xmlns:a16="http://schemas.microsoft.com/office/drawing/2014/main" id="{FD1FA847-06BF-4C0B-8CCF-B270D202C5B2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08" name="Text Box 66">
          <a:extLst>
            <a:ext uri="{FF2B5EF4-FFF2-40B4-BE49-F238E27FC236}">
              <a16:creationId xmlns:a16="http://schemas.microsoft.com/office/drawing/2014/main" id="{D0CEBBD7-B2B1-4476-9EDF-AFC44E7DAC90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09" name="Text Box 67">
          <a:extLst>
            <a:ext uri="{FF2B5EF4-FFF2-40B4-BE49-F238E27FC236}">
              <a16:creationId xmlns:a16="http://schemas.microsoft.com/office/drawing/2014/main" id="{3C9E59BE-B7E6-4268-9C57-B84F570253CB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10" name="Text Box 68">
          <a:extLst>
            <a:ext uri="{FF2B5EF4-FFF2-40B4-BE49-F238E27FC236}">
              <a16:creationId xmlns:a16="http://schemas.microsoft.com/office/drawing/2014/main" id="{5DC827B1-A7FA-4E27-9D24-7E7A4A35CE84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11" name="Text Box 69">
          <a:extLst>
            <a:ext uri="{FF2B5EF4-FFF2-40B4-BE49-F238E27FC236}">
              <a16:creationId xmlns:a16="http://schemas.microsoft.com/office/drawing/2014/main" id="{9BF4823E-6367-413E-99C3-9EB863349AA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12" name="Text Box 70">
          <a:extLst>
            <a:ext uri="{FF2B5EF4-FFF2-40B4-BE49-F238E27FC236}">
              <a16:creationId xmlns:a16="http://schemas.microsoft.com/office/drawing/2014/main" id="{1D2A66A8-553B-439A-8469-425666E7667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13" name="Text Box 71">
          <a:extLst>
            <a:ext uri="{FF2B5EF4-FFF2-40B4-BE49-F238E27FC236}">
              <a16:creationId xmlns:a16="http://schemas.microsoft.com/office/drawing/2014/main" id="{C4D94EA9-269C-4C60-B100-87FE777917F8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14" name="Text Box 72">
          <a:extLst>
            <a:ext uri="{FF2B5EF4-FFF2-40B4-BE49-F238E27FC236}">
              <a16:creationId xmlns:a16="http://schemas.microsoft.com/office/drawing/2014/main" id="{40D5B119-A286-4F2E-9800-A3980118FD9E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15" name="Text Box 73">
          <a:extLst>
            <a:ext uri="{FF2B5EF4-FFF2-40B4-BE49-F238E27FC236}">
              <a16:creationId xmlns:a16="http://schemas.microsoft.com/office/drawing/2014/main" id="{75E6FB91-1EF0-4A98-BD55-40C430E088C3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16" name="Text Box 74">
          <a:extLst>
            <a:ext uri="{FF2B5EF4-FFF2-40B4-BE49-F238E27FC236}">
              <a16:creationId xmlns:a16="http://schemas.microsoft.com/office/drawing/2014/main" id="{FF600374-C917-4925-8FA0-1D81D508AC43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17" name="Text Box 75">
          <a:extLst>
            <a:ext uri="{FF2B5EF4-FFF2-40B4-BE49-F238E27FC236}">
              <a16:creationId xmlns:a16="http://schemas.microsoft.com/office/drawing/2014/main" id="{3A0C5C06-D473-43DE-926E-C797DFD2CE4A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18" name="Text Box 76">
          <a:extLst>
            <a:ext uri="{FF2B5EF4-FFF2-40B4-BE49-F238E27FC236}">
              <a16:creationId xmlns:a16="http://schemas.microsoft.com/office/drawing/2014/main" id="{A4D8685D-5F16-4BB2-B268-D4A23A49D7A4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19" name="Text Box 77">
          <a:extLst>
            <a:ext uri="{FF2B5EF4-FFF2-40B4-BE49-F238E27FC236}">
              <a16:creationId xmlns:a16="http://schemas.microsoft.com/office/drawing/2014/main" id="{AE7D45F4-9FD0-4E79-B409-3740C1ABD97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20" name="Text Box 78">
          <a:extLst>
            <a:ext uri="{FF2B5EF4-FFF2-40B4-BE49-F238E27FC236}">
              <a16:creationId xmlns:a16="http://schemas.microsoft.com/office/drawing/2014/main" id="{9FB0AD23-B58E-4D08-A5EE-65CF1C3DA029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21" name="Text Box 79">
          <a:extLst>
            <a:ext uri="{FF2B5EF4-FFF2-40B4-BE49-F238E27FC236}">
              <a16:creationId xmlns:a16="http://schemas.microsoft.com/office/drawing/2014/main" id="{BA5A6B62-AEB6-42F5-92D4-7D14599EF6E7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22" name="Text Box 65">
          <a:extLst>
            <a:ext uri="{FF2B5EF4-FFF2-40B4-BE49-F238E27FC236}">
              <a16:creationId xmlns:a16="http://schemas.microsoft.com/office/drawing/2014/main" id="{A24F4DE3-D874-4594-9E9D-C59353DDA153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23" name="Text Box 66">
          <a:extLst>
            <a:ext uri="{FF2B5EF4-FFF2-40B4-BE49-F238E27FC236}">
              <a16:creationId xmlns:a16="http://schemas.microsoft.com/office/drawing/2014/main" id="{7627375C-3847-4505-9684-F7136E3A1383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24" name="Text Box 67">
          <a:extLst>
            <a:ext uri="{FF2B5EF4-FFF2-40B4-BE49-F238E27FC236}">
              <a16:creationId xmlns:a16="http://schemas.microsoft.com/office/drawing/2014/main" id="{012DC8FE-3B36-4881-95E0-4B4C0CC7388A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25" name="Text Box 68">
          <a:extLst>
            <a:ext uri="{FF2B5EF4-FFF2-40B4-BE49-F238E27FC236}">
              <a16:creationId xmlns:a16="http://schemas.microsoft.com/office/drawing/2014/main" id="{1FBE0833-C3FF-4CDB-9F6D-7C5A208CAC7A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26" name="Text Box 69">
          <a:extLst>
            <a:ext uri="{FF2B5EF4-FFF2-40B4-BE49-F238E27FC236}">
              <a16:creationId xmlns:a16="http://schemas.microsoft.com/office/drawing/2014/main" id="{DD429FA5-5A05-4635-B832-0899F96AACBF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27" name="Text Box 70">
          <a:extLst>
            <a:ext uri="{FF2B5EF4-FFF2-40B4-BE49-F238E27FC236}">
              <a16:creationId xmlns:a16="http://schemas.microsoft.com/office/drawing/2014/main" id="{A92C8E05-C65A-4C40-ACD5-559AC49A7A8F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28" name="Text Box 71">
          <a:extLst>
            <a:ext uri="{FF2B5EF4-FFF2-40B4-BE49-F238E27FC236}">
              <a16:creationId xmlns:a16="http://schemas.microsoft.com/office/drawing/2014/main" id="{02F0D63B-4EF1-4C32-9DD7-5DAA61DDCE0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29" name="Text Box 72">
          <a:extLst>
            <a:ext uri="{FF2B5EF4-FFF2-40B4-BE49-F238E27FC236}">
              <a16:creationId xmlns:a16="http://schemas.microsoft.com/office/drawing/2014/main" id="{2494685D-69A9-4545-BFF7-B1253C116D6F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30" name="Text Box 73">
          <a:extLst>
            <a:ext uri="{FF2B5EF4-FFF2-40B4-BE49-F238E27FC236}">
              <a16:creationId xmlns:a16="http://schemas.microsoft.com/office/drawing/2014/main" id="{A27D0207-AFF0-4FDE-90E8-11C8AFD5248E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31" name="Text Box 74">
          <a:extLst>
            <a:ext uri="{FF2B5EF4-FFF2-40B4-BE49-F238E27FC236}">
              <a16:creationId xmlns:a16="http://schemas.microsoft.com/office/drawing/2014/main" id="{4B06B7F5-AEC8-427A-B9BF-9ABF0F98E09F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32" name="Text Box 75">
          <a:extLst>
            <a:ext uri="{FF2B5EF4-FFF2-40B4-BE49-F238E27FC236}">
              <a16:creationId xmlns:a16="http://schemas.microsoft.com/office/drawing/2014/main" id="{B4977289-8EE7-4E82-B54F-7705DB37EC0C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33" name="Text Box 76">
          <a:extLst>
            <a:ext uri="{FF2B5EF4-FFF2-40B4-BE49-F238E27FC236}">
              <a16:creationId xmlns:a16="http://schemas.microsoft.com/office/drawing/2014/main" id="{58B187C1-6120-4AD2-9E6A-3089651FE630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34" name="Text Box 77">
          <a:extLst>
            <a:ext uri="{FF2B5EF4-FFF2-40B4-BE49-F238E27FC236}">
              <a16:creationId xmlns:a16="http://schemas.microsoft.com/office/drawing/2014/main" id="{000AF25D-221C-404E-A875-DCB7B423B6A4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35" name="Text Box 78">
          <a:extLst>
            <a:ext uri="{FF2B5EF4-FFF2-40B4-BE49-F238E27FC236}">
              <a16:creationId xmlns:a16="http://schemas.microsoft.com/office/drawing/2014/main" id="{F91C6E47-A7AF-42E3-809B-2846C02DCA37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36" name="Text Box 79">
          <a:extLst>
            <a:ext uri="{FF2B5EF4-FFF2-40B4-BE49-F238E27FC236}">
              <a16:creationId xmlns:a16="http://schemas.microsoft.com/office/drawing/2014/main" id="{A5586099-94AA-45C5-AC53-D33923C237EE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37" name="Text Box 65">
          <a:extLst>
            <a:ext uri="{FF2B5EF4-FFF2-40B4-BE49-F238E27FC236}">
              <a16:creationId xmlns:a16="http://schemas.microsoft.com/office/drawing/2014/main" id="{2490FE95-5DE8-43F8-B72D-515672C46A24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38" name="Text Box 66">
          <a:extLst>
            <a:ext uri="{FF2B5EF4-FFF2-40B4-BE49-F238E27FC236}">
              <a16:creationId xmlns:a16="http://schemas.microsoft.com/office/drawing/2014/main" id="{56F32BE0-9CA1-4626-91D0-0C3F0D6E5096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39" name="Text Box 67">
          <a:extLst>
            <a:ext uri="{FF2B5EF4-FFF2-40B4-BE49-F238E27FC236}">
              <a16:creationId xmlns:a16="http://schemas.microsoft.com/office/drawing/2014/main" id="{60F2999A-0BFB-4BAE-8C77-73B6D85D2C6F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40" name="Text Box 68">
          <a:extLst>
            <a:ext uri="{FF2B5EF4-FFF2-40B4-BE49-F238E27FC236}">
              <a16:creationId xmlns:a16="http://schemas.microsoft.com/office/drawing/2014/main" id="{1527B761-3701-4CB9-AB21-F5452C336057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41" name="Text Box 69">
          <a:extLst>
            <a:ext uri="{FF2B5EF4-FFF2-40B4-BE49-F238E27FC236}">
              <a16:creationId xmlns:a16="http://schemas.microsoft.com/office/drawing/2014/main" id="{873550E8-559F-4E7C-A1C6-DC4C8692C618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42" name="Text Box 70">
          <a:extLst>
            <a:ext uri="{FF2B5EF4-FFF2-40B4-BE49-F238E27FC236}">
              <a16:creationId xmlns:a16="http://schemas.microsoft.com/office/drawing/2014/main" id="{BB2CB617-6D1D-4E56-BDFD-CDBC91333A8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43" name="Text Box 71">
          <a:extLst>
            <a:ext uri="{FF2B5EF4-FFF2-40B4-BE49-F238E27FC236}">
              <a16:creationId xmlns:a16="http://schemas.microsoft.com/office/drawing/2014/main" id="{6484C67A-6B2B-4DE0-BEF7-FB85648AAE73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44" name="Text Box 72">
          <a:extLst>
            <a:ext uri="{FF2B5EF4-FFF2-40B4-BE49-F238E27FC236}">
              <a16:creationId xmlns:a16="http://schemas.microsoft.com/office/drawing/2014/main" id="{1C444CA8-13B7-4E8C-A28D-B4D99095D9C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45" name="Text Box 73">
          <a:extLst>
            <a:ext uri="{FF2B5EF4-FFF2-40B4-BE49-F238E27FC236}">
              <a16:creationId xmlns:a16="http://schemas.microsoft.com/office/drawing/2014/main" id="{5F0F0C57-6B37-49BE-98FF-32D25039F617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46" name="Text Box 74">
          <a:extLst>
            <a:ext uri="{FF2B5EF4-FFF2-40B4-BE49-F238E27FC236}">
              <a16:creationId xmlns:a16="http://schemas.microsoft.com/office/drawing/2014/main" id="{D8E017FC-A1F6-461B-B4A9-69E819CD01EA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47" name="Text Box 75">
          <a:extLst>
            <a:ext uri="{FF2B5EF4-FFF2-40B4-BE49-F238E27FC236}">
              <a16:creationId xmlns:a16="http://schemas.microsoft.com/office/drawing/2014/main" id="{D634828F-77B5-40FA-AAF6-04E3B31C934B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48" name="Text Box 76">
          <a:extLst>
            <a:ext uri="{FF2B5EF4-FFF2-40B4-BE49-F238E27FC236}">
              <a16:creationId xmlns:a16="http://schemas.microsoft.com/office/drawing/2014/main" id="{928B3804-9D20-4721-9238-D6B518E553E3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49" name="Text Box 77">
          <a:extLst>
            <a:ext uri="{FF2B5EF4-FFF2-40B4-BE49-F238E27FC236}">
              <a16:creationId xmlns:a16="http://schemas.microsoft.com/office/drawing/2014/main" id="{4B5DA868-596D-4144-B768-A596714494E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50" name="Text Box 78">
          <a:extLst>
            <a:ext uri="{FF2B5EF4-FFF2-40B4-BE49-F238E27FC236}">
              <a16:creationId xmlns:a16="http://schemas.microsoft.com/office/drawing/2014/main" id="{5E42120B-C093-41C0-8BAB-D5D3E24E1E0F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51" name="Text Box 79">
          <a:extLst>
            <a:ext uri="{FF2B5EF4-FFF2-40B4-BE49-F238E27FC236}">
              <a16:creationId xmlns:a16="http://schemas.microsoft.com/office/drawing/2014/main" id="{25AB91C1-AC18-4130-BBD8-FC4DA12A87F7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52" name="Text Box 65">
          <a:extLst>
            <a:ext uri="{FF2B5EF4-FFF2-40B4-BE49-F238E27FC236}">
              <a16:creationId xmlns:a16="http://schemas.microsoft.com/office/drawing/2014/main" id="{81FBD18B-E663-4FE1-B19B-E5FCB7D2549A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53" name="Text Box 66">
          <a:extLst>
            <a:ext uri="{FF2B5EF4-FFF2-40B4-BE49-F238E27FC236}">
              <a16:creationId xmlns:a16="http://schemas.microsoft.com/office/drawing/2014/main" id="{83B3927A-DCD1-4C16-9B63-170FB3D3E62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54" name="Text Box 67">
          <a:extLst>
            <a:ext uri="{FF2B5EF4-FFF2-40B4-BE49-F238E27FC236}">
              <a16:creationId xmlns:a16="http://schemas.microsoft.com/office/drawing/2014/main" id="{B4986FEB-2F94-4CFF-BF48-3F036F7C21EC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55" name="Text Box 68">
          <a:extLst>
            <a:ext uri="{FF2B5EF4-FFF2-40B4-BE49-F238E27FC236}">
              <a16:creationId xmlns:a16="http://schemas.microsoft.com/office/drawing/2014/main" id="{665DCD4A-C87A-4A3F-B8E1-8E1D877FB630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56" name="Text Box 69">
          <a:extLst>
            <a:ext uri="{FF2B5EF4-FFF2-40B4-BE49-F238E27FC236}">
              <a16:creationId xmlns:a16="http://schemas.microsoft.com/office/drawing/2014/main" id="{050EEB4B-2436-4F54-AFC7-2EE8E06D33B3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57" name="Text Box 70">
          <a:extLst>
            <a:ext uri="{FF2B5EF4-FFF2-40B4-BE49-F238E27FC236}">
              <a16:creationId xmlns:a16="http://schemas.microsoft.com/office/drawing/2014/main" id="{3905529A-E58B-44AB-8AFE-31D20EE9E63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58" name="Text Box 71">
          <a:extLst>
            <a:ext uri="{FF2B5EF4-FFF2-40B4-BE49-F238E27FC236}">
              <a16:creationId xmlns:a16="http://schemas.microsoft.com/office/drawing/2014/main" id="{2117C7B0-B813-41F4-BD0C-F8A56E3E31D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59" name="Text Box 72">
          <a:extLst>
            <a:ext uri="{FF2B5EF4-FFF2-40B4-BE49-F238E27FC236}">
              <a16:creationId xmlns:a16="http://schemas.microsoft.com/office/drawing/2014/main" id="{92A29D48-EA4A-4719-97BA-08433EDD9E82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60" name="Text Box 73">
          <a:extLst>
            <a:ext uri="{FF2B5EF4-FFF2-40B4-BE49-F238E27FC236}">
              <a16:creationId xmlns:a16="http://schemas.microsoft.com/office/drawing/2014/main" id="{0252C783-218F-48B5-8C33-ED74C5DD4141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61" name="Text Box 74">
          <a:extLst>
            <a:ext uri="{FF2B5EF4-FFF2-40B4-BE49-F238E27FC236}">
              <a16:creationId xmlns:a16="http://schemas.microsoft.com/office/drawing/2014/main" id="{A0170277-BBF3-45D6-832D-3F19F9068D00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62" name="Text Box 75">
          <a:extLst>
            <a:ext uri="{FF2B5EF4-FFF2-40B4-BE49-F238E27FC236}">
              <a16:creationId xmlns:a16="http://schemas.microsoft.com/office/drawing/2014/main" id="{8DD1D81B-ADFB-4DF0-A6A0-C17B6D4C8411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63" name="Text Box 76">
          <a:extLst>
            <a:ext uri="{FF2B5EF4-FFF2-40B4-BE49-F238E27FC236}">
              <a16:creationId xmlns:a16="http://schemas.microsoft.com/office/drawing/2014/main" id="{F97BC5C2-7ECD-46DC-9FA3-26B670B39C48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64" name="Text Box 77">
          <a:extLst>
            <a:ext uri="{FF2B5EF4-FFF2-40B4-BE49-F238E27FC236}">
              <a16:creationId xmlns:a16="http://schemas.microsoft.com/office/drawing/2014/main" id="{ECE188CC-6383-48BE-B6F3-9E588D0C6441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65" name="Text Box 78">
          <a:extLst>
            <a:ext uri="{FF2B5EF4-FFF2-40B4-BE49-F238E27FC236}">
              <a16:creationId xmlns:a16="http://schemas.microsoft.com/office/drawing/2014/main" id="{94755165-4FA3-418B-B47D-558FCB8643DE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66" name="Text Box 79">
          <a:extLst>
            <a:ext uri="{FF2B5EF4-FFF2-40B4-BE49-F238E27FC236}">
              <a16:creationId xmlns:a16="http://schemas.microsoft.com/office/drawing/2014/main" id="{5649B3CD-FAB6-4C65-BE3F-28BCEC3E72C7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67" name="Text Box 65">
          <a:extLst>
            <a:ext uri="{FF2B5EF4-FFF2-40B4-BE49-F238E27FC236}">
              <a16:creationId xmlns:a16="http://schemas.microsoft.com/office/drawing/2014/main" id="{75CAC664-206C-4564-8EAB-B3C0FE96E2E0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68" name="Text Box 66">
          <a:extLst>
            <a:ext uri="{FF2B5EF4-FFF2-40B4-BE49-F238E27FC236}">
              <a16:creationId xmlns:a16="http://schemas.microsoft.com/office/drawing/2014/main" id="{5554C5E8-30AC-4022-BA80-B7E0F6736DB7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69" name="Text Box 67">
          <a:extLst>
            <a:ext uri="{FF2B5EF4-FFF2-40B4-BE49-F238E27FC236}">
              <a16:creationId xmlns:a16="http://schemas.microsoft.com/office/drawing/2014/main" id="{B9426B52-6404-40FD-BE62-13B2FD6AAA48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70" name="Text Box 68">
          <a:extLst>
            <a:ext uri="{FF2B5EF4-FFF2-40B4-BE49-F238E27FC236}">
              <a16:creationId xmlns:a16="http://schemas.microsoft.com/office/drawing/2014/main" id="{BE649DEC-1AA5-488B-A367-ED469210D45F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71" name="Text Box 69">
          <a:extLst>
            <a:ext uri="{FF2B5EF4-FFF2-40B4-BE49-F238E27FC236}">
              <a16:creationId xmlns:a16="http://schemas.microsoft.com/office/drawing/2014/main" id="{41F09D9B-83BA-46CC-AD42-657BFD710B7C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72" name="Text Box 70">
          <a:extLst>
            <a:ext uri="{FF2B5EF4-FFF2-40B4-BE49-F238E27FC236}">
              <a16:creationId xmlns:a16="http://schemas.microsoft.com/office/drawing/2014/main" id="{7A5D858A-98D7-4993-BC83-14B5051E3AA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73" name="Text Box 71">
          <a:extLst>
            <a:ext uri="{FF2B5EF4-FFF2-40B4-BE49-F238E27FC236}">
              <a16:creationId xmlns:a16="http://schemas.microsoft.com/office/drawing/2014/main" id="{C95141B5-2374-4AE5-BB90-F9EDD2DB4E87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74" name="Text Box 72">
          <a:extLst>
            <a:ext uri="{FF2B5EF4-FFF2-40B4-BE49-F238E27FC236}">
              <a16:creationId xmlns:a16="http://schemas.microsoft.com/office/drawing/2014/main" id="{DD8FD270-6A96-427E-ABB1-3B4C6B28B515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75" name="Text Box 73">
          <a:extLst>
            <a:ext uri="{FF2B5EF4-FFF2-40B4-BE49-F238E27FC236}">
              <a16:creationId xmlns:a16="http://schemas.microsoft.com/office/drawing/2014/main" id="{19723B4C-20FD-4111-85AC-C86B01CDE15E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76" name="Text Box 74">
          <a:extLst>
            <a:ext uri="{FF2B5EF4-FFF2-40B4-BE49-F238E27FC236}">
              <a16:creationId xmlns:a16="http://schemas.microsoft.com/office/drawing/2014/main" id="{350BC457-7B6A-4313-A43D-21A84BD4DBF9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77" name="Text Box 75">
          <a:extLst>
            <a:ext uri="{FF2B5EF4-FFF2-40B4-BE49-F238E27FC236}">
              <a16:creationId xmlns:a16="http://schemas.microsoft.com/office/drawing/2014/main" id="{03B07D83-5433-4D87-9259-6A2C4579B8B7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78" name="Text Box 76">
          <a:extLst>
            <a:ext uri="{FF2B5EF4-FFF2-40B4-BE49-F238E27FC236}">
              <a16:creationId xmlns:a16="http://schemas.microsoft.com/office/drawing/2014/main" id="{433778DA-2C8E-44F4-87EC-31765B62827B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79" name="Text Box 77">
          <a:extLst>
            <a:ext uri="{FF2B5EF4-FFF2-40B4-BE49-F238E27FC236}">
              <a16:creationId xmlns:a16="http://schemas.microsoft.com/office/drawing/2014/main" id="{11853A6D-26E7-4F44-BF65-56CCCFBFF8FC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80" name="Text Box 78">
          <a:extLst>
            <a:ext uri="{FF2B5EF4-FFF2-40B4-BE49-F238E27FC236}">
              <a16:creationId xmlns:a16="http://schemas.microsoft.com/office/drawing/2014/main" id="{CC429BB1-CA61-4CC3-9A52-3EAA00B16285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81" name="Text Box 79">
          <a:extLst>
            <a:ext uri="{FF2B5EF4-FFF2-40B4-BE49-F238E27FC236}">
              <a16:creationId xmlns:a16="http://schemas.microsoft.com/office/drawing/2014/main" id="{4FB66906-43F1-41BB-B693-D81928A93660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82" name="Text Box 65">
          <a:extLst>
            <a:ext uri="{FF2B5EF4-FFF2-40B4-BE49-F238E27FC236}">
              <a16:creationId xmlns:a16="http://schemas.microsoft.com/office/drawing/2014/main" id="{412B0C89-F916-4A81-B833-0D02033730E5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83" name="Text Box 66">
          <a:extLst>
            <a:ext uri="{FF2B5EF4-FFF2-40B4-BE49-F238E27FC236}">
              <a16:creationId xmlns:a16="http://schemas.microsoft.com/office/drawing/2014/main" id="{DFA6BFA9-048B-42CC-A0E6-A15F62A37083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84" name="Text Box 67">
          <a:extLst>
            <a:ext uri="{FF2B5EF4-FFF2-40B4-BE49-F238E27FC236}">
              <a16:creationId xmlns:a16="http://schemas.microsoft.com/office/drawing/2014/main" id="{E01F7EA0-9B40-485A-9CF9-7237D6A9D55B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85" name="Text Box 68">
          <a:extLst>
            <a:ext uri="{FF2B5EF4-FFF2-40B4-BE49-F238E27FC236}">
              <a16:creationId xmlns:a16="http://schemas.microsoft.com/office/drawing/2014/main" id="{9BEC0E6D-7879-43F3-8522-5CE2DA80D184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86" name="Text Box 69">
          <a:extLst>
            <a:ext uri="{FF2B5EF4-FFF2-40B4-BE49-F238E27FC236}">
              <a16:creationId xmlns:a16="http://schemas.microsoft.com/office/drawing/2014/main" id="{A73C0E13-6E53-4960-B789-BF22D08CF2EA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87" name="Text Box 70">
          <a:extLst>
            <a:ext uri="{FF2B5EF4-FFF2-40B4-BE49-F238E27FC236}">
              <a16:creationId xmlns:a16="http://schemas.microsoft.com/office/drawing/2014/main" id="{A96FEFE7-7DFA-4D14-8872-DBF460606EB9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88" name="Text Box 71">
          <a:extLst>
            <a:ext uri="{FF2B5EF4-FFF2-40B4-BE49-F238E27FC236}">
              <a16:creationId xmlns:a16="http://schemas.microsoft.com/office/drawing/2014/main" id="{D6A19EFD-34DE-4633-8465-55BD19A4AFF2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89" name="Text Box 72">
          <a:extLst>
            <a:ext uri="{FF2B5EF4-FFF2-40B4-BE49-F238E27FC236}">
              <a16:creationId xmlns:a16="http://schemas.microsoft.com/office/drawing/2014/main" id="{90D568D1-9B7E-4A37-A68E-A60ACD8A10D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90" name="Text Box 73">
          <a:extLst>
            <a:ext uri="{FF2B5EF4-FFF2-40B4-BE49-F238E27FC236}">
              <a16:creationId xmlns:a16="http://schemas.microsoft.com/office/drawing/2014/main" id="{B43502E1-3FE6-4F91-91EF-97EC9D76503C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91" name="Text Box 74">
          <a:extLst>
            <a:ext uri="{FF2B5EF4-FFF2-40B4-BE49-F238E27FC236}">
              <a16:creationId xmlns:a16="http://schemas.microsoft.com/office/drawing/2014/main" id="{8F048582-7FDB-469A-856D-E0241210D3D4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92" name="Text Box 75">
          <a:extLst>
            <a:ext uri="{FF2B5EF4-FFF2-40B4-BE49-F238E27FC236}">
              <a16:creationId xmlns:a16="http://schemas.microsoft.com/office/drawing/2014/main" id="{A8EF8B2D-6D4E-48D5-9DB2-ECBC5CBBAACC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93" name="Text Box 76">
          <a:extLst>
            <a:ext uri="{FF2B5EF4-FFF2-40B4-BE49-F238E27FC236}">
              <a16:creationId xmlns:a16="http://schemas.microsoft.com/office/drawing/2014/main" id="{293FD3DA-DD63-4F03-BFA6-A95F47CE3823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94" name="Text Box 77">
          <a:extLst>
            <a:ext uri="{FF2B5EF4-FFF2-40B4-BE49-F238E27FC236}">
              <a16:creationId xmlns:a16="http://schemas.microsoft.com/office/drawing/2014/main" id="{D79D140D-615F-446E-B855-5C07BD6C209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95" name="Text Box 78">
          <a:extLst>
            <a:ext uri="{FF2B5EF4-FFF2-40B4-BE49-F238E27FC236}">
              <a16:creationId xmlns:a16="http://schemas.microsoft.com/office/drawing/2014/main" id="{FC8E4823-9CEE-4ACE-B8B9-1A9434C02055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96" name="Text Box 79">
          <a:extLst>
            <a:ext uri="{FF2B5EF4-FFF2-40B4-BE49-F238E27FC236}">
              <a16:creationId xmlns:a16="http://schemas.microsoft.com/office/drawing/2014/main" id="{10A8160B-FAB1-4DD4-9751-0693173D7D1C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97" name="Text Box 65">
          <a:extLst>
            <a:ext uri="{FF2B5EF4-FFF2-40B4-BE49-F238E27FC236}">
              <a16:creationId xmlns:a16="http://schemas.microsoft.com/office/drawing/2014/main" id="{6702B52F-1F10-439B-BE57-BC0609AB3638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98" name="Text Box 66">
          <a:extLst>
            <a:ext uri="{FF2B5EF4-FFF2-40B4-BE49-F238E27FC236}">
              <a16:creationId xmlns:a16="http://schemas.microsoft.com/office/drawing/2014/main" id="{F3848C95-B38E-4B14-9B88-836968D049CE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499" name="Text Box 67">
          <a:extLst>
            <a:ext uri="{FF2B5EF4-FFF2-40B4-BE49-F238E27FC236}">
              <a16:creationId xmlns:a16="http://schemas.microsoft.com/office/drawing/2014/main" id="{473F289F-8277-4DB7-9F66-2F7587D393B2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00" name="Text Box 68">
          <a:extLst>
            <a:ext uri="{FF2B5EF4-FFF2-40B4-BE49-F238E27FC236}">
              <a16:creationId xmlns:a16="http://schemas.microsoft.com/office/drawing/2014/main" id="{10B84969-AB58-4723-A1A8-0BF793DF4748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01" name="Text Box 69">
          <a:extLst>
            <a:ext uri="{FF2B5EF4-FFF2-40B4-BE49-F238E27FC236}">
              <a16:creationId xmlns:a16="http://schemas.microsoft.com/office/drawing/2014/main" id="{EF3DC38C-E32F-4333-A770-F9EB1B38C093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02" name="Text Box 70">
          <a:extLst>
            <a:ext uri="{FF2B5EF4-FFF2-40B4-BE49-F238E27FC236}">
              <a16:creationId xmlns:a16="http://schemas.microsoft.com/office/drawing/2014/main" id="{8AC9B246-77A1-4725-9C03-B49C3C127E84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03" name="Text Box 71">
          <a:extLst>
            <a:ext uri="{FF2B5EF4-FFF2-40B4-BE49-F238E27FC236}">
              <a16:creationId xmlns:a16="http://schemas.microsoft.com/office/drawing/2014/main" id="{5AB92ABF-4902-4056-A29D-01EAF83C4B65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04" name="Text Box 72">
          <a:extLst>
            <a:ext uri="{FF2B5EF4-FFF2-40B4-BE49-F238E27FC236}">
              <a16:creationId xmlns:a16="http://schemas.microsoft.com/office/drawing/2014/main" id="{602E1535-19C2-4ABE-AD95-669E82B94F6F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05" name="Text Box 73">
          <a:extLst>
            <a:ext uri="{FF2B5EF4-FFF2-40B4-BE49-F238E27FC236}">
              <a16:creationId xmlns:a16="http://schemas.microsoft.com/office/drawing/2014/main" id="{DD9C5870-612C-4675-A6F5-AE769632587F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06" name="Text Box 74">
          <a:extLst>
            <a:ext uri="{FF2B5EF4-FFF2-40B4-BE49-F238E27FC236}">
              <a16:creationId xmlns:a16="http://schemas.microsoft.com/office/drawing/2014/main" id="{73861884-561C-4D49-B958-920CD430D30A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07" name="Text Box 75">
          <a:extLst>
            <a:ext uri="{FF2B5EF4-FFF2-40B4-BE49-F238E27FC236}">
              <a16:creationId xmlns:a16="http://schemas.microsoft.com/office/drawing/2014/main" id="{D2EFCABB-32BB-4B29-8860-85BD0B3FBC02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08" name="Text Box 76">
          <a:extLst>
            <a:ext uri="{FF2B5EF4-FFF2-40B4-BE49-F238E27FC236}">
              <a16:creationId xmlns:a16="http://schemas.microsoft.com/office/drawing/2014/main" id="{B845E2ED-97FC-40A1-93F7-D141344B0628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09" name="Text Box 77">
          <a:extLst>
            <a:ext uri="{FF2B5EF4-FFF2-40B4-BE49-F238E27FC236}">
              <a16:creationId xmlns:a16="http://schemas.microsoft.com/office/drawing/2014/main" id="{DE936F94-4EE3-47B9-99F4-0B15C4833F2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10" name="Text Box 78">
          <a:extLst>
            <a:ext uri="{FF2B5EF4-FFF2-40B4-BE49-F238E27FC236}">
              <a16:creationId xmlns:a16="http://schemas.microsoft.com/office/drawing/2014/main" id="{C811DF3A-6075-4E1F-899D-76EF0C831D5D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6</xdr:row>
      <xdr:rowOff>0</xdr:rowOff>
    </xdr:from>
    <xdr:ext cx="28575" cy="357183"/>
    <xdr:sp macro="" textlink="">
      <xdr:nvSpPr>
        <xdr:cNvPr id="511" name="Text Box 79">
          <a:extLst>
            <a:ext uri="{FF2B5EF4-FFF2-40B4-BE49-F238E27FC236}">
              <a16:creationId xmlns:a16="http://schemas.microsoft.com/office/drawing/2014/main" id="{03531509-ADF1-4AFB-9094-31AED076268F}"/>
            </a:ext>
          </a:extLst>
        </xdr:cNvPr>
        <xdr:cNvSpPr txBox="1">
          <a:spLocks noChangeArrowheads="1"/>
        </xdr:cNvSpPr>
      </xdr:nvSpPr>
      <xdr:spPr bwMode="auto">
        <a:xfrm>
          <a:off x="10582275" y="12192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12" name="Text Box 65">
          <a:extLst>
            <a:ext uri="{FF2B5EF4-FFF2-40B4-BE49-F238E27FC236}">
              <a16:creationId xmlns:a16="http://schemas.microsoft.com/office/drawing/2014/main" id="{45E23376-5415-49BC-A05D-7918D28D9BF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13" name="Text Box 66">
          <a:extLst>
            <a:ext uri="{FF2B5EF4-FFF2-40B4-BE49-F238E27FC236}">
              <a16:creationId xmlns:a16="http://schemas.microsoft.com/office/drawing/2014/main" id="{77676D95-6379-44A9-A48C-A14ED5588DEC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14" name="Text Box 67">
          <a:extLst>
            <a:ext uri="{FF2B5EF4-FFF2-40B4-BE49-F238E27FC236}">
              <a16:creationId xmlns:a16="http://schemas.microsoft.com/office/drawing/2014/main" id="{C4380A20-A290-44B9-BE0A-61BA7BC390DF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15" name="Text Box 68">
          <a:extLst>
            <a:ext uri="{FF2B5EF4-FFF2-40B4-BE49-F238E27FC236}">
              <a16:creationId xmlns:a16="http://schemas.microsoft.com/office/drawing/2014/main" id="{6CF8D515-5111-4F43-BD04-3F0BC914502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16" name="Text Box 69">
          <a:extLst>
            <a:ext uri="{FF2B5EF4-FFF2-40B4-BE49-F238E27FC236}">
              <a16:creationId xmlns:a16="http://schemas.microsoft.com/office/drawing/2014/main" id="{515BD709-89DC-4BEF-90D5-45AA8AC975C1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17" name="Text Box 70">
          <a:extLst>
            <a:ext uri="{FF2B5EF4-FFF2-40B4-BE49-F238E27FC236}">
              <a16:creationId xmlns:a16="http://schemas.microsoft.com/office/drawing/2014/main" id="{344AE6BD-F6E4-4BD0-A07B-51525952C95B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18" name="Text Box 71">
          <a:extLst>
            <a:ext uri="{FF2B5EF4-FFF2-40B4-BE49-F238E27FC236}">
              <a16:creationId xmlns:a16="http://schemas.microsoft.com/office/drawing/2014/main" id="{163D655F-6BC6-4F87-81A0-FFC168CD76B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19" name="Text Box 72">
          <a:extLst>
            <a:ext uri="{FF2B5EF4-FFF2-40B4-BE49-F238E27FC236}">
              <a16:creationId xmlns:a16="http://schemas.microsoft.com/office/drawing/2014/main" id="{90A9D207-D353-4B0C-ABEF-B2802A5F7DF9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20" name="Text Box 73">
          <a:extLst>
            <a:ext uri="{FF2B5EF4-FFF2-40B4-BE49-F238E27FC236}">
              <a16:creationId xmlns:a16="http://schemas.microsoft.com/office/drawing/2014/main" id="{AE4ED752-030E-4796-BFD4-6653D7CC1453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21" name="Text Box 74">
          <a:extLst>
            <a:ext uri="{FF2B5EF4-FFF2-40B4-BE49-F238E27FC236}">
              <a16:creationId xmlns:a16="http://schemas.microsoft.com/office/drawing/2014/main" id="{1B817157-13D7-4B32-8015-ED1B92B6D7D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22" name="Text Box 75">
          <a:extLst>
            <a:ext uri="{FF2B5EF4-FFF2-40B4-BE49-F238E27FC236}">
              <a16:creationId xmlns:a16="http://schemas.microsoft.com/office/drawing/2014/main" id="{DCD5E12D-A291-4C5E-8CD7-B4A4EA190E3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23" name="Text Box 76">
          <a:extLst>
            <a:ext uri="{FF2B5EF4-FFF2-40B4-BE49-F238E27FC236}">
              <a16:creationId xmlns:a16="http://schemas.microsoft.com/office/drawing/2014/main" id="{9F7D19F2-E427-4D0A-BF29-3362235FC79F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24" name="Text Box 77">
          <a:extLst>
            <a:ext uri="{FF2B5EF4-FFF2-40B4-BE49-F238E27FC236}">
              <a16:creationId xmlns:a16="http://schemas.microsoft.com/office/drawing/2014/main" id="{473E407B-92F3-43B5-BED4-7D04CF6868D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25" name="Text Box 78">
          <a:extLst>
            <a:ext uri="{FF2B5EF4-FFF2-40B4-BE49-F238E27FC236}">
              <a16:creationId xmlns:a16="http://schemas.microsoft.com/office/drawing/2014/main" id="{124490EA-6B1F-40AC-92BF-6B515A2B6551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26" name="Text Box 79">
          <a:extLst>
            <a:ext uri="{FF2B5EF4-FFF2-40B4-BE49-F238E27FC236}">
              <a16:creationId xmlns:a16="http://schemas.microsoft.com/office/drawing/2014/main" id="{641EAD60-D73B-4C10-A314-0550C91610DF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27" name="Text Box 65">
          <a:extLst>
            <a:ext uri="{FF2B5EF4-FFF2-40B4-BE49-F238E27FC236}">
              <a16:creationId xmlns:a16="http://schemas.microsoft.com/office/drawing/2014/main" id="{368B54AB-D7C5-4134-8C20-E521369B8243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28" name="Text Box 66">
          <a:extLst>
            <a:ext uri="{FF2B5EF4-FFF2-40B4-BE49-F238E27FC236}">
              <a16:creationId xmlns:a16="http://schemas.microsoft.com/office/drawing/2014/main" id="{16327C66-DD72-4C8A-9684-54D1556C0637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29" name="Text Box 67">
          <a:extLst>
            <a:ext uri="{FF2B5EF4-FFF2-40B4-BE49-F238E27FC236}">
              <a16:creationId xmlns:a16="http://schemas.microsoft.com/office/drawing/2014/main" id="{8A702CFE-ED3A-4D1A-969E-2C90D966034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30" name="Text Box 68">
          <a:extLst>
            <a:ext uri="{FF2B5EF4-FFF2-40B4-BE49-F238E27FC236}">
              <a16:creationId xmlns:a16="http://schemas.microsoft.com/office/drawing/2014/main" id="{EAC284F0-16A3-4F69-8E18-4ED75DF2EA20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31" name="Text Box 69">
          <a:extLst>
            <a:ext uri="{FF2B5EF4-FFF2-40B4-BE49-F238E27FC236}">
              <a16:creationId xmlns:a16="http://schemas.microsoft.com/office/drawing/2014/main" id="{BBDC559C-1A13-433F-B5B5-71A73BD6ED4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32" name="Text Box 70">
          <a:extLst>
            <a:ext uri="{FF2B5EF4-FFF2-40B4-BE49-F238E27FC236}">
              <a16:creationId xmlns:a16="http://schemas.microsoft.com/office/drawing/2014/main" id="{7F936435-334F-4D6A-8BEF-55626061156F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33" name="Text Box 71">
          <a:extLst>
            <a:ext uri="{FF2B5EF4-FFF2-40B4-BE49-F238E27FC236}">
              <a16:creationId xmlns:a16="http://schemas.microsoft.com/office/drawing/2014/main" id="{63339295-E5B0-4037-B182-E2663B503E40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34" name="Text Box 72">
          <a:extLst>
            <a:ext uri="{FF2B5EF4-FFF2-40B4-BE49-F238E27FC236}">
              <a16:creationId xmlns:a16="http://schemas.microsoft.com/office/drawing/2014/main" id="{5B60217C-BF0E-480D-B761-2F3CA0F16F98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35" name="Text Box 73">
          <a:extLst>
            <a:ext uri="{FF2B5EF4-FFF2-40B4-BE49-F238E27FC236}">
              <a16:creationId xmlns:a16="http://schemas.microsoft.com/office/drawing/2014/main" id="{F3B4A83B-E3D8-40D8-828C-F9995A91D6EB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36" name="Text Box 74">
          <a:extLst>
            <a:ext uri="{FF2B5EF4-FFF2-40B4-BE49-F238E27FC236}">
              <a16:creationId xmlns:a16="http://schemas.microsoft.com/office/drawing/2014/main" id="{FFC7F58F-68C8-4500-903D-55A138372CEA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37" name="Text Box 75">
          <a:extLst>
            <a:ext uri="{FF2B5EF4-FFF2-40B4-BE49-F238E27FC236}">
              <a16:creationId xmlns:a16="http://schemas.microsoft.com/office/drawing/2014/main" id="{8661A919-5139-4DCC-82BC-B4C56E891DD6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38" name="Text Box 76">
          <a:extLst>
            <a:ext uri="{FF2B5EF4-FFF2-40B4-BE49-F238E27FC236}">
              <a16:creationId xmlns:a16="http://schemas.microsoft.com/office/drawing/2014/main" id="{74F5AE6A-9547-4CE6-B7D8-FA6E34EE6C8E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39" name="Text Box 77">
          <a:extLst>
            <a:ext uri="{FF2B5EF4-FFF2-40B4-BE49-F238E27FC236}">
              <a16:creationId xmlns:a16="http://schemas.microsoft.com/office/drawing/2014/main" id="{6143C041-556A-4A5C-ABB9-B194F4F02858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40" name="Text Box 78">
          <a:extLst>
            <a:ext uri="{FF2B5EF4-FFF2-40B4-BE49-F238E27FC236}">
              <a16:creationId xmlns:a16="http://schemas.microsoft.com/office/drawing/2014/main" id="{BF1D9982-9DEA-4817-868E-900ACAD141A4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41" name="Text Box 79">
          <a:extLst>
            <a:ext uri="{FF2B5EF4-FFF2-40B4-BE49-F238E27FC236}">
              <a16:creationId xmlns:a16="http://schemas.microsoft.com/office/drawing/2014/main" id="{315CCF7B-AF04-49F3-A34F-AF2E097303D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42" name="Text Box 65">
          <a:extLst>
            <a:ext uri="{FF2B5EF4-FFF2-40B4-BE49-F238E27FC236}">
              <a16:creationId xmlns:a16="http://schemas.microsoft.com/office/drawing/2014/main" id="{63E27897-8AED-4C28-B764-E018F17225A7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43" name="Text Box 66">
          <a:extLst>
            <a:ext uri="{FF2B5EF4-FFF2-40B4-BE49-F238E27FC236}">
              <a16:creationId xmlns:a16="http://schemas.microsoft.com/office/drawing/2014/main" id="{72AC222C-C956-436F-A483-787A8C62FD21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44" name="Text Box 67">
          <a:extLst>
            <a:ext uri="{FF2B5EF4-FFF2-40B4-BE49-F238E27FC236}">
              <a16:creationId xmlns:a16="http://schemas.microsoft.com/office/drawing/2014/main" id="{3FBD1008-D250-42D0-8ACE-EB0F3DD31459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45" name="Text Box 68">
          <a:extLst>
            <a:ext uri="{FF2B5EF4-FFF2-40B4-BE49-F238E27FC236}">
              <a16:creationId xmlns:a16="http://schemas.microsoft.com/office/drawing/2014/main" id="{3FD08818-2CA8-4344-99B9-885275893B67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46" name="Text Box 69">
          <a:extLst>
            <a:ext uri="{FF2B5EF4-FFF2-40B4-BE49-F238E27FC236}">
              <a16:creationId xmlns:a16="http://schemas.microsoft.com/office/drawing/2014/main" id="{7DB6222F-83BB-4DD9-8A0E-0A1BE04AAD4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47" name="Text Box 70">
          <a:extLst>
            <a:ext uri="{FF2B5EF4-FFF2-40B4-BE49-F238E27FC236}">
              <a16:creationId xmlns:a16="http://schemas.microsoft.com/office/drawing/2014/main" id="{D8941BF6-7487-47E1-914D-618332A40B1F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48" name="Text Box 71">
          <a:extLst>
            <a:ext uri="{FF2B5EF4-FFF2-40B4-BE49-F238E27FC236}">
              <a16:creationId xmlns:a16="http://schemas.microsoft.com/office/drawing/2014/main" id="{CF54F95C-5FA9-4BFB-B510-CA23FC49B6E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49" name="Text Box 72">
          <a:extLst>
            <a:ext uri="{FF2B5EF4-FFF2-40B4-BE49-F238E27FC236}">
              <a16:creationId xmlns:a16="http://schemas.microsoft.com/office/drawing/2014/main" id="{FBCA7FD1-207A-4689-B1F0-8FBAB54ECE16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50" name="Text Box 73">
          <a:extLst>
            <a:ext uri="{FF2B5EF4-FFF2-40B4-BE49-F238E27FC236}">
              <a16:creationId xmlns:a16="http://schemas.microsoft.com/office/drawing/2014/main" id="{C456E5DD-5AE1-4197-8AE4-CD81D8AEDB62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51" name="Text Box 74">
          <a:extLst>
            <a:ext uri="{FF2B5EF4-FFF2-40B4-BE49-F238E27FC236}">
              <a16:creationId xmlns:a16="http://schemas.microsoft.com/office/drawing/2014/main" id="{93B876DC-DABD-40A8-88B7-79B111610D7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52" name="Text Box 75">
          <a:extLst>
            <a:ext uri="{FF2B5EF4-FFF2-40B4-BE49-F238E27FC236}">
              <a16:creationId xmlns:a16="http://schemas.microsoft.com/office/drawing/2014/main" id="{00EF58D7-4F15-403C-92ED-6AF06AE2F8B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53" name="Text Box 76">
          <a:extLst>
            <a:ext uri="{FF2B5EF4-FFF2-40B4-BE49-F238E27FC236}">
              <a16:creationId xmlns:a16="http://schemas.microsoft.com/office/drawing/2014/main" id="{74865F9B-171E-4DFD-9C96-BE9807A16321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54" name="Text Box 77">
          <a:extLst>
            <a:ext uri="{FF2B5EF4-FFF2-40B4-BE49-F238E27FC236}">
              <a16:creationId xmlns:a16="http://schemas.microsoft.com/office/drawing/2014/main" id="{D03B0FC2-FCBA-46E0-AED5-18E5F9AC457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55" name="Text Box 78">
          <a:extLst>
            <a:ext uri="{FF2B5EF4-FFF2-40B4-BE49-F238E27FC236}">
              <a16:creationId xmlns:a16="http://schemas.microsoft.com/office/drawing/2014/main" id="{7134FF0C-92FE-4ED6-A229-0AFB7ABF9B7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56" name="Text Box 79">
          <a:extLst>
            <a:ext uri="{FF2B5EF4-FFF2-40B4-BE49-F238E27FC236}">
              <a16:creationId xmlns:a16="http://schemas.microsoft.com/office/drawing/2014/main" id="{2C0752AA-35D9-469A-A557-35A991704DBE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57" name="Text Box 65">
          <a:extLst>
            <a:ext uri="{FF2B5EF4-FFF2-40B4-BE49-F238E27FC236}">
              <a16:creationId xmlns:a16="http://schemas.microsoft.com/office/drawing/2014/main" id="{001F9D78-A04F-476F-8CCC-9E4BC6665A6B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58" name="Text Box 66">
          <a:extLst>
            <a:ext uri="{FF2B5EF4-FFF2-40B4-BE49-F238E27FC236}">
              <a16:creationId xmlns:a16="http://schemas.microsoft.com/office/drawing/2014/main" id="{C1D9FC07-6F51-490D-96FC-4CA7128F2D0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59" name="Text Box 67">
          <a:extLst>
            <a:ext uri="{FF2B5EF4-FFF2-40B4-BE49-F238E27FC236}">
              <a16:creationId xmlns:a16="http://schemas.microsoft.com/office/drawing/2014/main" id="{EA1FFE25-D9FF-429D-82B8-44311F9C182B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60" name="Text Box 68">
          <a:extLst>
            <a:ext uri="{FF2B5EF4-FFF2-40B4-BE49-F238E27FC236}">
              <a16:creationId xmlns:a16="http://schemas.microsoft.com/office/drawing/2014/main" id="{4D930F92-3C53-4067-9453-A99870F6AF76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61" name="Text Box 69">
          <a:extLst>
            <a:ext uri="{FF2B5EF4-FFF2-40B4-BE49-F238E27FC236}">
              <a16:creationId xmlns:a16="http://schemas.microsoft.com/office/drawing/2014/main" id="{F086A3A6-60BD-4337-B196-F8EFE6EAE380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62" name="Text Box 70">
          <a:extLst>
            <a:ext uri="{FF2B5EF4-FFF2-40B4-BE49-F238E27FC236}">
              <a16:creationId xmlns:a16="http://schemas.microsoft.com/office/drawing/2014/main" id="{0A7A7D39-2D9D-42BD-AA44-E7DE421A6408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63" name="Text Box 71">
          <a:extLst>
            <a:ext uri="{FF2B5EF4-FFF2-40B4-BE49-F238E27FC236}">
              <a16:creationId xmlns:a16="http://schemas.microsoft.com/office/drawing/2014/main" id="{2AA116BE-11D6-44B4-AD88-6177B62D0FA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64" name="Text Box 72">
          <a:extLst>
            <a:ext uri="{FF2B5EF4-FFF2-40B4-BE49-F238E27FC236}">
              <a16:creationId xmlns:a16="http://schemas.microsoft.com/office/drawing/2014/main" id="{EF0062CC-0699-4E15-AE64-CA6A492A8317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65" name="Text Box 73">
          <a:extLst>
            <a:ext uri="{FF2B5EF4-FFF2-40B4-BE49-F238E27FC236}">
              <a16:creationId xmlns:a16="http://schemas.microsoft.com/office/drawing/2014/main" id="{BAA38837-72B0-4316-8513-8F63F4355EF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66" name="Text Box 74">
          <a:extLst>
            <a:ext uri="{FF2B5EF4-FFF2-40B4-BE49-F238E27FC236}">
              <a16:creationId xmlns:a16="http://schemas.microsoft.com/office/drawing/2014/main" id="{2040518F-F25F-468F-9D7D-71353A815B26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67" name="Text Box 75">
          <a:extLst>
            <a:ext uri="{FF2B5EF4-FFF2-40B4-BE49-F238E27FC236}">
              <a16:creationId xmlns:a16="http://schemas.microsoft.com/office/drawing/2014/main" id="{44E2E7BE-6C83-458A-A622-C0B6E6A20783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68" name="Text Box 76">
          <a:extLst>
            <a:ext uri="{FF2B5EF4-FFF2-40B4-BE49-F238E27FC236}">
              <a16:creationId xmlns:a16="http://schemas.microsoft.com/office/drawing/2014/main" id="{313A6B32-A478-4967-8932-40A676189F67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69" name="Text Box 77">
          <a:extLst>
            <a:ext uri="{FF2B5EF4-FFF2-40B4-BE49-F238E27FC236}">
              <a16:creationId xmlns:a16="http://schemas.microsoft.com/office/drawing/2014/main" id="{B7856F0A-B5EA-473A-BB35-116E7FB034E1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70" name="Text Box 78">
          <a:extLst>
            <a:ext uri="{FF2B5EF4-FFF2-40B4-BE49-F238E27FC236}">
              <a16:creationId xmlns:a16="http://schemas.microsoft.com/office/drawing/2014/main" id="{A373FC6D-1BD4-4382-88A3-23D5FCC2388B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71" name="Text Box 79">
          <a:extLst>
            <a:ext uri="{FF2B5EF4-FFF2-40B4-BE49-F238E27FC236}">
              <a16:creationId xmlns:a16="http://schemas.microsoft.com/office/drawing/2014/main" id="{B631F321-4460-4726-A75D-5151C07A45E7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72" name="Text Box 65">
          <a:extLst>
            <a:ext uri="{FF2B5EF4-FFF2-40B4-BE49-F238E27FC236}">
              <a16:creationId xmlns:a16="http://schemas.microsoft.com/office/drawing/2014/main" id="{DB0E74B0-49C6-4F8E-B4EF-18973698B6A6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73" name="Text Box 66">
          <a:extLst>
            <a:ext uri="{FF2B5EF4-FFF2-40B4-BE49-F238E27FC236}">
              <a16:creationId xmlns:a16="http://schemas.microsoft.com/office/drawing/2014/main" id="{7C9FD7BA-007C-4838-8570-1CE9876FFBBF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74" name="Text Box 67">
          <a:extLst>
            <a:ext uri="{FF2B5EF4-FFF2-40B4-BE49-F238E27FC236}">
              <a16:creationId xmlns:a16="http://schemas.microsoft.com/office/drawing/2014/main" id="{2B7FB68A-A55A-462B-B9A8-6EAEBCAD9B82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75" name="Text Box 68">
          <a:extLst>
            <a:ext uri="{FF2B5EF4-FFF2-40B4-BE49-F238E27FC236}">
              <a16:creationId xmlns:a16="http://schemas.microsoft.com/office/drawing/2014/main" id="{C79814E0-F4AC-4141-966C-A21748ECE598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76" name="Text Box 69">
          <a:extLst>
            <a:ext uri="{FF2B5EF4-FFF2-40B4-BE49-F238E27FC236}">
              <a16:creationId xmlns:a16="http://schemas.microsoft.com/office/drawing/2014/main" id="{DE8B90BF-E81C-47AE-9D19-1AFF7CF4E72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77" name="Text Box 70">
          <a:extLst>
            <a:ext uri="{FF2B5EF4-FFF2-40B4-BE49-F238E27FC236}">
              <a16:creationId xmlns:a16="http://schemas.microsoft.com/office/drawing/2014/main" id="{31417B3B-B622-4C43-8CE5-CA2D847FEFAF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78" name="Text Box 71">
          <a:extLst>
            <a:ext uri="{FF2B5EF4-FFF2-40B4-BE49-F238E27FC236}">
              <a16:creationId xmlns:a16="http://schemas.microsoft.com/office/drawing/2014/main" id="{A92EB17F-BD9F-4A63-B6B3-3BC6F2453A2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79" name="Text Box 72">
          <a:extLst>
            <a:ext uri="{FF2B5EF4-FFF2-40B4-BE49-F238E27FC236}">
              <a16:creationId xmlns:a16="http://schemas.microsoft.com/office/drawing/2014/main" id="{B7999BC6-A4D5-425F-A411-B31C0E4DB693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80" name="Text Box 73">
          <a:extLst>
            <a:ext uri="{FF2B5EF4-FFF2-40B4-BE49-F238E27FC236}">
              <a16:creationId xmlns:a16="http://schemas.microsoft.com/office/drawing/2014/main" id="{2FA1C23D-3E88-4175-B1CC-A679446F08BB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81" name="Text Box 74">
          <a:extLst>
            <a:ext uri="{FF2B5EF4-FFF2-40B4-BE49-F238E27FC236}">
              <a16:creationId xmlns:a16="http://schemas.microsoft.com/office/drawing/2014/main" id="{03312B1F-277B-4C04-8DD9-20D4806F4F19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82" name="Text Box 75">
          <a:extLst>
            <a:ext uri="{FF2B5EF4-FFF2-40B4-BE49-F238E27FC236}">
              <a16:creationId xmlns:a16="http://schemas.microsoft.com/office/drawing/2014/main" id="{AA4C31BB-29CE-40A3-B9BC-3EBB8C074BB0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83" name="Text Box 76">
          <a:extLst>
            <a:ext uri="{FF2B5EF4-FFF2-40B4-BE49-F238E27FC236}">
              <a16:creationId xmlns:a16="http://schemas.microsoft.com/office/drawing/2014/main" id="{C2126DDB-B4D2-4309-B229-67B8CFB70199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84" name="Text Box 77">
          <a:extLst>
            <a:ext uri="{FF2B5EF4-FFF2-40B4-BE49-F238E27FC236}">
              <a16:creationId xmlns:a16="http://schemas.microsoft.com/office/drawing/2014/main" id="{A8622787-5BB0-468A-B7B8-8E33BE4C5CBB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85" name="Text Box 78">
          <a:extLst>
            <a:ext uri="{FF2B5EF4-FFF2-40B4-BE49-F238E27FC236}">
              <a16:creationId xmlns:a16="http://schemas.microsoft.com/office/drawing/2014/main" id="{00ADA6AD-58E1-4AFA-B8B4-D52775FDF36A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86" name="Text Box 79">
          <a:extLst>
            <a:ext uri="{FF2B5EF4-FFF2-40B4-BE49-F238E27FC236}">
              <a16:creationId xmlns:a16="http://schemas.microsoft.com/office/drawing/2014/main" id="{6E41B1FC-A144-43A6-BF5A-DFC9BF6856AE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87" name="Text Box 65">
          <a:extLst>
            <a:ext uri="{FF2B5EF4-FFF2-40B4-BE49-F238E27FC236}">
              <a16:creationId xmlns:a16="http://schemas.microsoft.com/office/drawing/2014/main" id="{52877B82-9FA9-4216-96C6-28B58AA5F47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88" name="Text Box 66">
          <a:extLst>
            <a:ext uri="{FF2B5EF4-FFF2-40B4-BE49-F238E27FC236}">
              <a16:creationId xmlns:a16="http://schemas.microsoft.com/office/drawing/2014/main" id="{C527C20D-11AB-4104-9F89-786820269092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89" name="Text Box 67">
          <a:extLst>
            <a:ext uri="{FF2B5EF4-FFF2-40B4-BE49-F238E27FC236}">
              <a16:creationId xmlns:a16="http://schemas.microsoft.com/office/drawing/2014/main" id="{AA428A10-6C51-4A64-AA58-B0724CE68247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90" name="Text Box 68">
          <a:extLst>
            <a:ext uri="{FF2B5EF4-FFF2-40B4-BE49-F238E27FC236}">
              <a16:creationId xmlns:a16="http://schemas.microsoft.com/office/drawing/2014/main" id="{6AF89021-E617-40B8-BB9E-B10C54AA3FB4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91" name="Text Box 69">
          <a:extLst>
            <a:ext uri="{FF2B5EF4-FFF2-40B4-BE49-F238E27FC236}">
              <a16:creationId xmlns:a16="http://schemas.microsoft.com/office/drawing/2014/main" id="{FD8ACACB-F0C4-40B1-80B7-755DF79DB22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92" name="Text Box 70">
          <a:extLst>
            <a:ext uri="{FF2B5EF4-FFF2-40B4-BE49-F238E27FC236}">
              <a16:creationId xmlns:a16="http://schemas.microsoft.com/office/drawing/2014/main" id="{F98809F9-6DC4-4F8C-8FAE-97531F0B1D6F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93" name="Text Box 71">
          <a:extLst>
            <a:ext uri="{FF2B5EF4-FFF2-40B4-BE49-F238E27FC236}">
              <a16:creationId xmlns:a16="http://schemas.microsoft.com/office/drawing/2014/main" id="{69F2EA26-C7EC-4F94-9CCF-83ECB6840CF9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94" name="Text Box 72">
          <a:extLst>
            <a:ext uri="{FF2B5EF4-FFF2-40B4-BE49-F238E27FC236}">
              <a16:creationId xmlns:a16="http://schemas.microsoft.com/office/drawing/2014/main" id="{3E3F387B-F142-4A77-AACD-815CFD364E4E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95" name="Text Box 73">
          <a:extLst>
            <a:ext uri="{FF2B5EF4-FFF2-40B4-BE49-F238E27FC236}">
              <a16:creationId xmlns:a16="http://schemas.microsoft.com/office/drawing/2014/main" id="{2818E66F-2DB1-48F2-BBBA-6398662B1DF3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96" name="Text Box 74">
          <a:extLst>
            <a:ext uri="{FF2B5EF4-FFF2-40B4-BE49-F238E27FC236}">
              <a16:creationId xmlns:a16="http://schemas.microsoft.com/office/drawing/2014/main" id="{32C7966E-5411-4E62-9475-7AC1509FB5FF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97" name="Text Box 75">
          <a:extLst>
            <a:ext uri="{FF2B5EF4-FFF2-40B4-BE49-F238E27FC236}">
              <a16:creationId xmlns:a16="http://schemas.microsoft.com/office/drawing/2014/main" id="{0BC6CA85-F2DD-47E8-B19F-554D83AB219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98" name="Text Box 76">
          <a:extLst>
            <a:ext uri="{FF2B5EF4-FFF2-40B4-BE49-F238E27FC236}">
              <a16:creationId xmlns:a16="http://schemas.microsoft.com/office/drawing/2014/main" id="{4508D52D-80A4-483A-855C-2322F44880C8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599" name="Text Box 77">
          <a:extLst>
            <a:ext uri="{FF2B5EF4-FFF2-40B4-BE49-F238E27FC236}">
              <a16:creationId xmlns:a16="http://schemas.microsoft.com/office/drawing/2014/main" id="{B15AA651-F2C3-41DA-A6EC-8730E604D38B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00" name="Text Box 78">
          <a:extLst>
            <a:ext uri="{FF2B5EF4-FFF2-40B4-BE49-F238E27FC236}">
              <a16:creationId xmlns:a16="http://schemas.microsoft.com/office/drawing/2014/main" id="{F277B005-D594-4C3F-A2DE-57454FEB6E12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01" name="Text Box 79">
          <a:extLst>
            <a:ext uri="{FF2B5EF4-FFF2-40B4-BE49-F238E27FC236}">
              <a16:creationId xmlns:a16="http://schemas.microsoft.com/office/drawing/2014/main" id="{F45C3261-EFE0-4796-8453-700E9B8C4189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02" name="Text Box 65">
          <a:extLst>
            <a:ext uri="{FF2B5EF4-FFF2-40B4-BE49-F238E27FC236}">
              <a16:creationId xmlns:a16="http://schemas.microsoft.com/office/drawing/2014/main" id="{6F9FCB97-14A1-4BA1-851B-23B37046854A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03" name="Text Box 66">
          <a:extLst>
            <a:ext uri="{FF2B5EF4-FFF2-40B4-BE49-F238E27FC236}">
              <a16:creationId xmlns:a16="http://schemas.microsoft.com/office/drawing/2014/main" id="{70A19EB9-19AB-41F5-986C-4532ED8AF6AE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04" name="Text Box 67">
          <a:extLst>
            <a:ext uri="{FF2B5EF4-FFF2-40B4-BE49-F238E27FC236}">
              <a16:creationId xmlns:a16="http://schemas.microsoft.com/office/drawing/2014/main" id="{5F218567-0EA1-483D-8370-A40C9179DD60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05" name="Text Box 68">
          <a:extLst>
            <a:ext uri="{FF2B5EF4-FFF2-40B4-BE49-F238E27FC236}">
              <a16:creationId xmlns:a16="http://schemas.microsoft.com/office/drawing/2014/main" id="{E76768B7-E21F-4148-9FB7-4AA393635B69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06" name="Text Box 69">
          <a:extLst>
            <a:ext uri="{FF2B5EF4-FFF2-40B4-BE49-F238E27FC236}">
              <a16:creationId xmlns:a16="http://schemas.microsoft.com/office/drawing/2014/main" id="{AF9F0BE8-F046-4A40-8C98-D49BD9B03225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07" name="Text Box 70">
          <a:extLst>
            <a:ext uri="{FF2B5EF4-FFF2-40B4-BE49-F238E27FC236}">
              <a16:creationId xmlns:a16="http://schemas.microsoft.com/office/drawing/2014/main" id="{D5DB4550-7E92-4989-964F-CF08A688FCE3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08" name="Text Box 71">
          <a:extLst>
            <a:ext uri="{FF2B5EF4-FFF2-40B4-BE49-F238E27FC236}">
              <a16:creationId xmlns:a16="http://schemas.microsoft.com/office/drawing/2014/main" id="{318A9E71-EE87-462B-9557-125BDBFFC4EE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09" name="Text Box 72">
          <a:extLst>
            <a:ext uri="{FF2B5EF4-FFF2-40B4-BE49-F238E27FC236}">
              <a16:creationId xmlns:a16="http://schemas.microsoft.com/office/drawing/2014/main" id="{9B7B848A-36CC-48F4-AFE5-A4CCD5A3DD1B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10" name="Text Box 73">
          <a:extLst>
            <a:ext uri="{FF2B5EF4-FFF2-40B4-BE49-F238E27FC236}">
              <a16:creationId xmlns:a16="http://schemas.microsoft.com/office/drawing/2014/main" id="{2D4CB21C-0655-40C9-9131-5351A8E063B1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11" name="Text Box 74">
          <a:extLst>
            <a:ext uri="{FF2B5EF4-FFF2-40B4-BE49-F238E27FC236}">
              <a16:creationId xmlns:a16="http://schemas.microsoft.com/office/drawing/2014/main" id="{51468BFB-AF24-4A45-AA35-922731DAD8C3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12" name="Text Box 75">
          <a:extLst>
            <a:ext uri="{FF2B5EF4-FFF2-40B4-BE49-F238E27FC236}">
              <a16:creationId xmlns:a16="http://schemas.microsoft.com/office/drawing/2014/main" id="{35E054E1-9200-4670-8CC0-325DB7141A46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13" name="Text Box 76">
          <a:extLst>
            <a:ext uri="{FF2B5EF4-FFF2-40B4-BE49-F238E27FC236}">
              <a16:creationId xmlns:a16="http://schemas.microsoft.com/office/drawing/2014/main" id="{65B63D20-CB4B-4159-9BF3-93A48776385E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14" name="Text Box 77">
          <a:extLst>
            <a:ext uri="{FF2B5EF4-FFF2-40B4-BE49-F238E27FC236}">
              <a16:creationId xmlns:a16="http://schemas.microsoft.com/office/drawing/2014/main" id="{DE6CC03E-5E36-4B17-8C3E-E077E9FABB60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15" name="Text Box 78">
          <a:extLst>
            <a:ext uri="{FF2B5EF4-FFF2-40B4-BE49-F238E27FC236}">
              <a16:creationId xmlns:a16="http://schemas.microsoft.com/office/drawing/2014/main" id="{B7E049FA-13AF-4C70-A6AF-1BE6104AAE2C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16" name="Text Box 79">
          <a:extLst>
            <a:ext uri="{FF2B5EF4-FFF2-40B4-BE49-F238E27FC236}">
              <a16:creationId xmlns:a16="http://schemas.microsoft.com/office/drawing/2014/main" id="{6E8427B0-E297-418D-8E5C-D218226E6ADF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17" name="Text Box 65">
          <a:extLst>
            <a:ext uri="{FF2B5EF4-FFF2-40B4-BE49-F238E27FC236}">
              <a16:creationId xmlns:a16="http://schemas.microsoft.com/office/drawing/2014/main" id="{F5B89977-84D8-4FB7-B919-32A772A05732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18" name="Text Box 66">
          <a:extLst>
            <a:ext uri="{FF2B5EF4-FFF2-40B4-BE49-F238E27FC236}">
              <a16:creationId xmlns:a16="http://schemas.microsoft.com/office/drawing/2014/main" id="{2B5F1139-EE84-4D11-BF51-37F68C702E5F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19" name="Text Box 67">
          <a:extLst>
            <a:ext uri="{FF2B5EF4-FFF2-40B4-BE49-F238E27FC236}">
              <a16:creationId xmlns:a16="http://schemas.microsoft.com/office/drawing/2014/main" id="{1A889D68-EB0A-4D7F-B61D-E53BE97B1FA7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20" name="Text Box 68">
          <a:extLst>
            <a:ext uri="{FF2B5EF4-FFF2-40B4-BE49-F238E27FC236}">
              <a16:creationId xmlns:a16="http://schemas.microsoft.com/office/drawing/2014/main" id="{D41136BE-19D2-46DA-8826-E7326F269210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21" name="Text Box 69">
          <a:extLst>
            <a:ext uri="{FF2B5EF4-FFF2-40B4-BE49-F238E27FC236}">
              <a16:creationId xmlns:a16="http://schemas.microsoft.com/office/drawing/2014/main" id="{3C641CCF-D161-45EC-B1BD-B29CE61D9567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22" name="Text Box 70">
          <a:extLst>
            <a:ext uri="{FF2B5EF4-FFF2-40B4-BE49-F238E27FC236}">
              <a16:creationId xmlns:a16="http://schemas.microsoft.com/office/drawing/2014/main" id="{DCC16263-E48C-405B-8BE5-BF7ED9D6CD4A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23" name="Text Box 71">
          <a:extLst>
            <a:ext uri="{FF2B5EF4-FFF2-40B4-BE49-F238E27FC236}">
              <a16:creationId xmlns:a16="http://schemas.microsoft.com/office/drawing/2014/main" id="{4110434F-4F6E-47A2-84A0-6A133155AEAB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24" name="Text Box 72">
          <a:extLst>
            <a:ext uri="{FF2B5EF4-FFF2-40B4-BE49-F238E27FC236}">
              <a16:creationId xmlns:a16="http://schemas.microsoft.com/office/drawing/2014/main" id="{065DC7C5-888A-4F5C-BEFD-BB8CD67B3D9A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25" name="Text Box 73">
          <a:extLst>
            <a:ext uri="{FF2B5EF4-FFF2-40B4-BE49-F238E27FC236}">
              <a16:creationId xmlns:a16="http://schemas.microsoft.com/office/drawing/2014/main" id="{F797FBA4-321F-4D8C-813E-B5CBE92233A0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26" name="Text Box 74">
          <a:extLst>
            <a:ext uri="{FF2B5EF4-FFF2-40B4-BE49-F238E27FC236}">
              <a16:creationId xmlns:a16="http://schemas.microsoft.com/office/drawing/2014/main" id="{A780ECD9-174E-45DD-89C4-52C697D86451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27" name="Text Box 75">
          <a:extLst>
            <a:ext uri="{FF2B5EF4-FFF2-40B4-BE49-F238E27FC236}">
              <a16:creationId xmlns:a16="http://schemas.microsoft.com/office/drawing/2014/main" id="{77946754-E37F-4537-85AA-5871272DA2BB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28" name="Text Box 76">
          <a:extLst>
            <a:ext uri="{FF2B5EF4-FFF2-40B4-BE49-F238E27FC236}">
              <a16:creationId xmlns:a16="http://schemas.microsoft.com/office/drawing/2014/main" id="{EDA93672-D800-4492-9CD5-185C96379B30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29" name="Text Box 77">
          <a:extLst>
            <a:ext uri="{FF2B5EF4-FFF2-40B4-BE49-F238E27FC236}">
              <a16:creationId xmlns:a16="http://schemas.microsoft.com/office/drawing/2014/main" id="{47ED3770-50EF-4EB8-A59F-F4A65728A66D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30" name="Text Box 78">
          <a:extLst>
            <a:ext uri="{FF2B5EF4-FFF2-40B4-BE49-F238E27FC236}">
              <a16:creationId xmlns:a16="http://schemas.microsoft.com/office/drawing/2014/main" id="{974C98B2-6576-4E95-8815-8F1610C3BE02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7</xdr:row>
      <xdr:rowOff>0</xdr:rowOff>
    </xdr:from>
    <xdr:ext cx="28575" cy="357183"/>
    <xdr:sp macro="" textlink="">
      <xdr:nvSpPr>
        <xdr:cNvPr id="631" name="Text Box 79">
          <a:extLst>
            <a:ext uri="{FF2B5EF4-FFF2-40B4-BE49-F238E27FC236}">
              <a16:creationId xmlns:a16="http://schemas.microsoft.com/office/drawing/2014/main" id="{BCF5AEBE-D1CA-4BEA-B264-BA1C80DDC754}"/>
            </a:ext>
          </a:extLst>
        </xdr:cNvPr>
        <xdr:cNvSpPr txBox="1">
          <a:spLocks noChangeArrowheads="1"/>
        </xdr:cNvSpPr>
      </xdr:nvSpPr>
      <xdr:spPr bwMode="auto">
        <a:xfrm>
          <a:off x="10582275" y="139065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32" name="Text Box 65">
          <a:extLst>
            <a:ext uri="{FF2B5EF4-FFF2-40B4-BE49-F238E27FC236}">
              <a16:creationId xmlns:a16="http://schemas.microsoft.com/office/drawing/2014/main" id="{C8F3EC67-1B9E-4B52-B322-7EEE71EC150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33" name="Text Box 66">
          <a:extLst>
            <a:ext uri="{FF2B5EF4-FFF2-40B4-BE49-F238E27FC236}">
              <a16:creationId xmlns:a16="http://schemas.microsoft.com/office/drawing/2014/main" id="{BF84EB8F-274F-40DD-8835-8EB94760BB9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34" name="Text Box 67">
          <a:extLst>
            <a:ext uri="{FF2B5EF4-FFF2-40B4-BE49-F238E27FC236}">
              <a16:creationId xmlns:a16="http://schemas.microsoft.com/office/drawing/2014/main" id="{C2C523F3-8978-40E5-9659-45CED8FA7BA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35" name="Text Box 68">
          <a:extLst>
            <a:ext uri="{FF2B5EF4-FFF2-40B4-BE49-F238E27FC236}">
              <a16:creationId xmlns:a16="http://schemas.microsoft.com/office/drawing/2014/main" id="{78F068C4-6AED-4564-AC15-61606ED4B8A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36" name="Text Box 69">
          <a:extLst>
            <a:ext uri="{FF2B5EF4-FFF2-40B4-BE49-F238E27FC236}">
              <a16:creationId xmlns:a16="http://schemas.microsoft.com/office/drawing/2014/main" id="{D0472CB1-8855-4D9D-92D6-0477D35575F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37" name="Text Box 70">
          <a:extLst>
            <a:ext uri="{FF2B5EF4-FFF2-40B4-BE49-F238E27FC236}">
              <a16:creationId xmlns:a16="http://schemas.microsoft.com/office/drawing/2014/main" id="{D9407E89-53AF-4E89-A3AC-342E1ACE2DF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38" name="Text Box 71">
          <a:extLst>
            <a:ext uri="{FF2B5EF4-FFF2-40B4-BE49-F238E27FC236}">
              <a16:creationId xmlns:a16="http://schemas.microsoft.com/office/drawing/2014/main" id="{FAB4D7C9-AE85-468E-83DF-004FC9CDBB4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39" name="Text Box 72">
          <a:extLst>
            <a:ext uri="{FF2B5EF4-FFF2-40B4-BE49-F238E27FC236}">
              <a16:creationId xmlns:a16="http://schemas.microsoft.com/office/drawing/2014/main" id="{940DFEDE-5C28-4177-B30F-752FCA5DD87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40" name="Text Box 73">
          <a:extLst>
            <a:ext uri="{FF2B5EF4-FFF2-40B4-BE49-F238E27FC236}">
              <a16:creationId xmlns:a16="http://schemas.microsoft.com/office/drawing/2014/main" id="{E33C48D8-9FEA-4308-A4D2-67FDA95DC57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41" name="Text Box 74">
          <a:extLst>
            <a:ext uri="{FF2B5EF4-FFF2-40B4-BE49-F238E27FC236}">
              <a16:creationId xmlns:a16="http://schemas.microsoft.com/office/drawing/2014/main" id="{EBFA3BCA-EA02-4E0D-8F34-5616FBE2C52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42" name="Text Box 75">
          <a:extLst>
            <a:ext uri="{FF2B5EF4-FFF2-40B4-BE49-F238E27FC236}">
              <a16:creationId xmlns:a16="http://schemas.microsoft.com/office/drawing/2014/main" id="{A663C29B-53ED-4BB1-B0E0-A785EDF89C7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43" name="Text Box 76">
          <a:extLst>
            <a:ext uri="{FF2B5EF4-FFF2-40B4-BE49-F238E27FC236}">
              <a16:creationId xmlns:a16="http://schemas.microsoft.com/office/drawing/2014/main" id="{1AD759A5-420D-43C4-8464-4F6DAE1C80B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44" name="Text Box 77">
          <a:extLst>
            <a:ext uri="{FF2B5EF4-FFF2-40B4-BE49-F238E27FC236}">
              <a16:creationId xmlns:a16="http://schemas.microsoft.com/office/drawing/2014/main" id="{D47C4092-3AD0-4DEA-9991-78DD4E88933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45" name="Text Box 78">
          <a:extLst>
            <a:ext uri="{FF2B5EF4-FFF2-40B4-BE49-F238E27FC236}">
              <a16:creationId xmlns:a16="http://schemas.microsoft.com/office/drawing/2014/main" id="{E2B51502-5734-437A-A847-F38AB9FF1C8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46" name="Text Box 79">
          <a:extLst>
            <a:ext uri="{FF2B5EF4-FFF2-40B4-BE49-F238E27FC236}">
              <a16:creationId xmlns:a16="http://schemas.microsoft.com/office/drawing/2014/main" id="{0FC74C86-D6FB-4B37-90E3-4F5A33E0A68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47" name="Text Box 65">
          <a:extLst>
            <a:ext uri="{FF2B5EF4-FFF2-40B4-BE49-F238E27FC236}">
              <a16:creationId xmlns:a16="http://schemas.microsoft.com/office/drawing/2014/main" id="{1BF12476-493B-461D-B29D-BCB02312D84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48" name="Text Box 66">
          <a:extLst>
            <a:ext uri="{FF2B5EF4-FFF2-40B4-BE49-F238E27FC236}">
              <a16:creationId xmlns:a16="http://schemas.microsoft.com/office/drawing/2014/main" id="{5478DE5B-FBAF-45F2-91D4-68BE2EDA197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49" name="Text Box 67">
          <a:extLst>
            <a:ext uri="{FF2B5EF4-FFF2-40B4-BE49-F238E27FC236}">
              <a16:creationId xmlns:a16="http://schemas.microsoft.com/office/drawing/2014/main" id="{00DEDEB5-6FB1-4009-A0B8-9352C28622C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50" name="Text Box 68">
          <a:extLst>
            <a:ext uri="{FF2B5EF4-FFF2-40B4-BE49-F238E27FC236}">
              <a16:creationId xmlns:a16="http://schemas.microsoft.com/office/drawing/2014/main" id="{78B0EB10-3F7E-476C-BCCD-F529C55AAE7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51" name="Text Box 69">
          <a:extLst>
            <a:ext uri="{FF2B5EF4-FFF2-40B4-BE49-F238E27FC236}">
              <a16:creationId xmlns:a16="http://schemas.microsoft.com/office/drawing/2014/main" id="{DC3BEDE4-63E5-4E1F-B183-66F2A81479D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52" name="Text Box 70">
          <a:extLst>
            <a:ext uri="{FF2B5EF4-FFF2-40B4-BE49-F238E27FC236}">
              <a16:creationId xmlns:a16="http://schemas.microsoft.com/office/drawing/2014/main" id="{F429F7BF-EE60-43E8-9801-6868C2438BA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53" name="Text Box 71">
          <a:extLst>
            <a:ext uri="{FF2B5EF4-FFF2-40B4-BE49-F238E27FC236}">
              <a16:creationId xmlns:a16="http://schemas.microsoft.com/office/drawing/2014/main" id="{34DAF1A7-BD44-4343-BB61-BEE2D14A46D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54" name="Text Box 72">
          <a:extLst>
            <a:ext uri="{FF2B5EF4-FFF2-40B4-BE49-F238E27FC236}">
              <a16:creationId xmlns:a16="http://schemas.microsoft.com/office/drawing/2014/main" id="{5A36C355-5063-47DC-8D24-BBDC405C5E8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55" name="Text Box 73">
          <a:extLst>
            <a:ext uri="{FF2B5EF4-FFF2-40B4-BE49-F238E27FC236}">
              <a16:creationId xmlns:a16="http://schemas.microsoft.com/office/drawing/2014/main" id="{64ABE97C-6A32-49A8-8B85-88BEDDB948A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56" name="Text Box 74">
          <a:extLst>
            <a:ext uri="{FF2B5EF4-FFF2-40B4-BE49-F238E27FC236}">
              <a16:creationId xmlns:a16="http://schemas.microsoft.com/office/drawing/2014/main" id="{32DC6305-2849-4BFC-B8E8-6E09F0E1EE3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57" name="Text Box 75">
          <a:extLst>
            <a:ext uri="{FF2B5EF4-FFF2-40B4-BE49-F238E27FC236}">
              <a16:creationId xmlns:a16="http://schemas.microsoft.com/office/drawing/2014/main" id="{846E0232-0216-4B87-AE3A-F021A60C6BB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58" name="Text Box 76">
          <a:extLst>
            <a:ext uri="{FF2B5EF4-FFF2-40B4-BE49-F238E27FC236}">
              <a16:creationId xmlns:a16="http://schemas.microsoft.com/office/drawing/2014/main" id="{1CF79308-400D-4623-965F-A74A1AF176A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59" name="Text Box 77">
          <a:extLst>
            <a:ext uri="{FF2B5EF4-FFF2-40B4-BE49-F238E27FC236}">
              <a16:creationId xmlns:a16="http://schemas.microsoft.com/office/drawing/2014/main" id="{BF59C801-DEC6-46E5-938E-9F5034AD44C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60" name="Text Box 78">
          <a:extLst>
            <a:ext uri="{FF2B5EF4-FFF2-40B4-BE49-F238E27FC236}">
              <a16:creationId xmlns:a16="http://schemas.microsoft.com/office/drawing/2014/main" id="{A9A98848-CE8F-4577-AD53-328126A47A0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61" name="Text Box 79">
          <a:extLst>
            <a:ext uri="{FF2B5EF4-FFF2-40B4-BE49-F238E27FC236}">
              <a16:creationId xmlns:a16="http://schemas.microsoft.com/office/drawing/2014/main" id="{A81B17B6-0781-428F-8549-940252DC46E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62" name="Text Box 65">
          <a:extLst>
            <a:ext uri="{FF2B5EF4-FFF2-40B4-BE49-F238E27FC236}">
              <a16:creationId xmlns:a16="http://schemas.microsoft.com/office/drawing/2014/main" id="{A2771B0D-29DB-4BC0-B2A5-F3C91978E9B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63" name="Text Box 66">
          <a:extLst>
            <a:ext uri="{FF2B5EF4-FFF2-40B4-BE49-F238E27FC236}">
              <a16:creationId xmlns:a16="http://schemas.microsoft.com/office/drawing/2014/main" id="{DCFA8E5B-E28A-4752-BE5E-5B73CAB8C73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64" name="Text Box 67">
          <a:extLst>
            <a:ext uri="{FF2B5EF4-FFF2-40B4-BE49-F238E27FC236}">
              <a16:creationId xmlns:a16="http://schemas.microsoft.com/office/drawing/2014/main" id="{9F98F60B-989D-483A-8E2B-1A994180059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65" name="Text Box 68">
          <a:extLst>
            <a:ext uri="{FF2B5EF4-FFF2-40B4-BE49-F238E27FC236}">
              <a16:creationId xmlns:a16="http://schemas.microsoft.com/office/drawing/2014/main" id="{C387F86A-5E52-44E5-A652-F979B734B67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66" name="Text Box 69">
          <a:extLst>
            <a:ext uri="{FF2B5EF4-FFF2-40B4-BE49-F238E27FC236}">
              <a16:creationId xmlns:a16="http://schemas.microsoft.com/office/drawing/2014/main" id="{0CAE141C-D507-46EB-BE3E-6886DFB89BF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67" name="Text Box 70">
          <a:extLst>
            <a:ext uri="{FF2B5EF4-FFF2-40B4-BE49-F238E27FC236}">
              <a16:creationId xmlns:a16="http://schemas.microsoft.com/office/drawing/2014/main" id="{AA2FA74E-E88F-4075-AC75-4ADB12B945C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68" name="Text Box 71">
          <a:extLst>
            <a:ext uri="{FF2B5EF4-FFF2-40B4-BE49-F238E27FC236}">
              <a16:creationId xmlns:a16="http://schemas.microsoft.com/office/drawing/2014/main" id="{E4494AE0-6EA6-4E68-A02F-A65F82C61DF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69" name="Text Box 72">
          <a:extLst>
            <a:ext uri="{FF2B5EF4-FFF2-40B4-BE49-F238E27FC236}">
              <a16:creationId xmlns:a16="http://schemas.microsoft.com/office/drawing/2014/main" id="{DD702839-5FD1-488B-8CCC-3896CE8D855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70" name="Text Box 73">
          <a:extLst>
            <a:ext uri="{FF2B5EF4-FFF2-40B4-BE49-F238E27FC236}">
              <a16:creationId xmlns:a16="http://schemas.microsoft.com/office/drawing/2014/main" id="{F847AB75-6F29-44D3-92BC-7D2017E3CB8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71" name="Text Box 74">
          <a:extLst>
            <a:ext uri="{FF2B5EF4-FFF2-40B4-BE49-F238E27FC236}">
              <a16:creationId xmlns:a16="http://schemas.microsoft.com/office/drawing/2014/main" id="{0CE2EFAD-4E60-4EC6-9C58-643B187AAF9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72" name="Text Box 75">
          <a:extLst>
            <a:ext uri="{FF2B5EF4-FFF2-40B4-BE49-F238E27FC236}">
              <a16:creationId xmlns:a16="http://schemas.microsoft.com/office/drawing/2014/main" id="{AD50EFE8-0FC3-47DB-9677-992629A10B4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73" name="Text Box 76">
          <a:extLst>
            <a:ext uri="{FF2B5EF4-FFF2-40B4-BE49-F238E27FC236}">
              <a16:creationId xmlns:a16="http://schemas.microsoft.com/office/drawing/2014/main" id="{2745160C-AA06-43E9-971E-56A004E3523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74" name="Text Box 77">
          <a:extLst>
            <a:ext uri="{FF2B5EF4-FFF2-40B4-BE49-F238E27FC236}">
              <a16:creationId xmlns:a16="http://schemas.microsoft.com/office/drawing/2014/main" id="{ABAFF20C-05DC-4607-87B8-38384A2D13A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75" name="Text Box 78">
          <a:extLst>
            <a:ext uri="{FF2B5EF4-FFF2-40B4-BE49-F238E27FC236}">
              <a16:creationId xmlns:a16="http://schemas.microsoft.com/office/drawing/2014/main" id="{2AFBBC67-3F89-44B1-9A4A-4387CF880F3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76" name="Text Box 79">
          <a:extLst>
            <a:ext uri="{FF2B5EF4-FFF2-40B4-BE49-F238E27FC236}">
              <a16:creationId xmlns:a16="http://schemas.microsoft.com/office/drawing/2014/main" id="{5F3F703B-1F8E-4CA4-8F53-2FEED4FC008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77" name="Text Box 65">
          <a:extLst>
            <a:ext uri="{FF2B5EF4-FFF2-40B4-BE49-F238E27FC236}">
              <a16:creationId xmlns:a16="http://schemas.microsoft.com/office/drawing/2014/main" id="{43E06F9E-657A-4D60-B339-54552C509B7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78" name="Text Box 66">
          <a:extLst>
            <a:ext uri="{FF2B5EF4-FFF2-40B4-BE49-F238E27FC236}">
              <a16:creationId xmlns:a16="http://schemas.microsoft.com/office/drawing/2014/main" id="{C22190C9-E7CA-4451-B77B-6D31B3770CB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79" name="Text Box 67">
          <a:extLst>
            <a:ext uri="{FF2B5EF4-FFF2-40B4-BE49-F238E27FC236}">
              <a16:creationId xmlns:a16="http://schemas.microsoft.com/office/drawing/2014/main" id="{8879E3FA-A8F0-4FC8-95B5-489D8148FE7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80" name="Text Box 68">
          <a:extLst>
            <a:ext uri="{FF2B5EF4-FFF2-40B4-BE49-F238E27FC236}">
              <a16:creationId xmlns:a16="http://schemas.microsoft.com/office/drawing/2014/main" id="{DDDA21E5-7711-435A-9B51-3726C25473E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81" name="Text Box 69">
          <a:extLst>
            <a:ext uri="{FF2B5EF4-FFF2-40B4-BE49-F238E27FC236}">
              <a16:creationId xmlns:a16="http://schemas.microsoft.com/office/drawing/2014/main" id="{B2CBC2E6-9626-4BEA-BFF1-B5E052622DB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82" name="Text Box 70">
          <a:extLst>
            <a:ext uri="{FF2B5EF4-FFF2-40B4-BE49-F238E27FC236}">
              <a16:creationId xmlns:a16="http://schemas.microsoft.com/office/drawing/2014/main" id="{14893C1C-5F43-44D6-B9A4-C511B1C8451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83" name="Text Box 71">
          <a:extLst>
            <a:ext uri="{FF2B5EF4-FFF2-40B4-BE49-F238E27FC236}">
              <a16:creationId xmlns:a16="http://schemas.microsoft.com/office/drawing/2014/main" id="{C3FDE0D9-5BA4-435D-93DF-626D34270D5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84" name="Text Box 72">
          <a:extLst>
            <a:ext uri="{FF2B5EF4-FFF2-40B4-BE49-F238E27FC236}">
              <a16:creationId xmlns:a16="http://schemas.microsoft.com/office/drawing/2014/main" id="{EF236466-D20A-4158-B999-91953B3F98D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85" name="Text Box 73">
          <a:extLst>
            <a:ext uri="{FF2B5EF4-FFF2-40B4-BE49-F238E27FC236}">
              <a16:creationId xmlns:a16="http://schemas.microsoft.com/office/drawing/2014/main" id="{D593009E-62AA-48E5-9DF7-D7496437074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86" name="Text Box 74">
          <a:extLst>
            <a:ext uri="{FF2B5EF4-FFF2-40B4-BE49-F238E27FC236}">
              <a16:creationId xmlns:a16="http://schemas.microsoft.com/office/drawing/2014/main" id="{F79C42BA-21A8-4843-90CD-2F159938B27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87" name="Text Box 75">
          <a:extLst>
            <a:ext uri="{FF2B5EF4-FFF2-40B4-BE49-F238E27FC236}">
              <a16:creationId xmlns:a16="http://schemas.microsoft.com/office/drawing/2014/main" id="{AA74B20D-5C0B-470D-A020-E3E2EB3FC40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88" name="Text Box 76">
          <a:extLst>
            <a:ext uri="{FF2B5EF4-FFF2-40B4-BE49-F238E27FC236}">
              <a16:creationId xmlns:a16="http://schemas.microsoft.com/office/drawing/2014/main" id="{737176F8-DD80-4346-9E9F-7B320891BAD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89" name="Text Box 77">
          <a:extLst>
            <a:ext uri="{FF2B5EF4-FFF2-40B4-BE49-F238E27FC236}">
              <a16:creationId xmlns:a16="http://schemas.microsoft.com/office/drawing/2014/main" id="{66A57FCA-1DC2-4804-82D4-0CCAC4F9B6C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90" name="Text Box 78">
          <a:extLst>
            <a:ext uri="{FF2B5EF4-FFF2-40B4-BE49-F238E27FC236}">
              <a16:creationId xmlns:a16="http://schemas.microsoft.com/office/drawing/2014/main" id="{CBDBB70C-CBD5-44A3-9622-945D48CD7EE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91" name="Text Box 79">
          <a:extLst>
            <a:ext uri="{FF2B5EF4-FFF2-40B4-BE49-F238E27FC236}">
              <a16:creationId xmlns:a16="http://schemas.microsoft.com/office/drawing/2014/main" id="{997AAF5A-DCEE-4E1B-9118-00B66730879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92" name="Text Box 65">
          <a:extLst>
            <a:ext uri="{FF2B5EF4-FFF2-40B4-BE49-F238E27FC236}">
              <a16:creationId xmlns:a16="http://schemas.microsoft.com/office/drawing/2014/main" id="{1FFF2970-8D40-4EEB-B000-EF539A368FD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93" name="Text Box 66">
          <a:extLst>
            <a:ext uri="{FF2B5EF4-FFF2-40B4-BE49-F238E27FC236}">
              <a16:creationId xmlns:a16="http://schemas.microsoft.com/office/drawing/2014/main" id="{E61BC108-FB15-4BD1-B1D8-687E29DFAFA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94" name="Text Box 67">
          <a:extLst>
            <a:ext uri="{FF2B5EF4-FFF2-40B4-BE49-F238E27FC236}">
              <a16:creationId xmlns:a16="http://schemas.microsoft.com/office/drawing/2014/main" id="{BB626E58-4C4E-4A5E-91A6-01D780815F8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95" name="Text Box 68">
          <a:extLst>
            <a:ext uri="{FF2B5EF4-FFF2-40B4-BE49-F238E27FC236}">
              <a16:creationId xmlns:a16="http://schemas.microsoft.com/office/drawing/2014/main" id="{7BD23226-E6E4-4410-AC2B-D3151C5F1E9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96" name="Text Box 69">
          <a:extLst>
            <a:ext uri="{FF2B5EF4-FFF2-40B4-BE49-F238E27FC236}">
              <a16:creationId xmlns:a16="http://schemas.microsoft.com/office/drawing/2014/main" id="{1B65C883-BF02-4213-B69D-3AD505EF176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97" name="Text Box 70">
          <a:extLst>
            <a:ext uri="{FF2B5EF4-FFF2-40B4-BE49-F238E27FC236}">
              <a16:creationId xmlns:a16="http://schemas.microsoft.com/office/drawing/2014/main" id="{E012C38D-F170-48E8-B496-99615ECD61F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98" name="Text Box 71">
          <a:extLst>
            <a:ext uri="{FF2B5EF4-FFF2-40B4-BE49-F238E27FC236}">
              <a16:creationId xmlns:a16="http://schemas.microsoft.com/office/drawing/2014/main" id="{E127D2DE-0AB2-4B07-B3A3-43DD55D5575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699" name="Text Box 72">
          <a:extLst>
            <a:ext uri="{FF2B5EF4-FFF2-40B4-BE49-F238E27FC236}">
              <a16:creationId xmlns:a16="http://schemas.microsoft.com/office/drawing/2014/main" id="{FD952897-C2DC-489D-90AC-932C07734ED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00" name="Text Box 73">
          <a:extLst>
            <a:ext uri="{FF2B5EF4-FFF2-40B4-BE49-F238E27FC236}">
              <a16:creationId xmlns:a16="http://schemas.microsoft.com/office/drawing/2014/main" id="{90DC86AC-E224-464E-81A2-D6D62E1997B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01" name="Text Box 74">
          <a:extLst>
            <a:ext uri="{FF2B5EF4-FFF2-40B4-BE49-F238E27FC236}">
              <a16:creationId xmlns:a16="http://schemas.microsoft.com/office/drawing/2014/main" id="{24F323F5-7905-4BAE-88EF-6632F2F60E1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02" name="Text Box 75">
          <a:extLst>
            <a:ext uri="{FF2B5EF4-FFF2-40B4-BE49-F238E27FC236}">
              <a16:creationId xmlns:a16="http://schemas.microsoft.com/office/drawing/2014/main" id="{184BFA66-710D-43BE-B7B4-612B2E9108C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03" name="Text Box 76">
          <a:extLst>
            <a:ext uri="{FF2B5EF4-FFF2-40B4-BE49-F238E27FC236}">
              <a16:creationId xmlns:a16="http://schemas.microsoft.com/office/drawing/2014/main" id="{09082251-876F-47E0-B084-EAFD6099DF5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04" name="Text Box 77">
          <a:extLst>
            <a:ext uri="{FF2B5EF4-FFF2-40B4-BE49-F238E27FC236}">
              <a16:creationId xmlns:a16="http://schemas.microsoft.com/office/drawing/2014/main" id="{B8DA3778-E579-48A6-9D32-EFB3C0AEF45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05" name="Text Box 78">
          <a:extLst>
            <a:ext uri="{FF2B5EF4-FFF2-40B4-BE49-F238E27FC236}">
              <a16:creationId xmlns:a16="http://schemas.microsoft.com/office/drawing/2014/main" id="{E706F314-4F99-4286-B1F6-3E748AB602E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06" name="Text Box 79">
          <a:extLst>
            <a:ext uri="{FF2B5EF4-FFF2-40B4-BE49-F238E27FC236}">
              <a16:creationId xmlns:a16="http://schemas.microsoft.com/office/drawing/2014/main" id="{1632C9AE-003E-4A96-BFB9-23CBE86EB91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07" name="Text Box 65">
          <a:extLst>
            <a:ext uri="{FF2B5EF4-FFF2-40B4-BE49-F238E27FC236}">
              <a16:creationId xmlns:a16="http://schemas.microsoft.com/office/drawing/2014/main" id="{8CB6D487-3AF1-48C4-AB35-E6372A3C7A9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08" name="Text Box 66">
          <a:extLst>
            <a:ext uri="{FF2B5EF4-FFF2-40B4-BE49-F238E27FC236}">
              <a16:creationId xmlns:a16="http://schemas.microsoft.com/office/drawing/2014/main" id="{9E20F304-3DAE-4B51-AF6F-0FF572009BE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09" name="Text Box 67">
          <a:extLst>
            <a:ext uri="{FF2B5EF4-FFF2-40B4-BE49-F238E27FC236}">
              <a16:creationId xmlns:a16="http://schemas.microsoft.com/office/drawing/2014/main" id="{7624CC6C-79C3-45E5-8D72-CECD1CA8CB5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10" name="Text Box 68">
          <a:extLst>
            <a:ext uri="{FF2B5EF4-FFF2-40B4-BE49-F238E27FC236}">
              <a16:creationId xmlns:a16="http://schemas.microsoft.com/office/drawing/2014/main" id="{F254E10D-D565-4AC5-BBC2-E19BAA3AB80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11" name="Text Box 69">
          <a:extLst>
            <a:ext uri="{FF2B5EF4-FFF2-40B4-BE49-F238E27FC236}">
              <a16:creationId xmlns:a16="http://schemas.microsoft.com/office/drawing/2014/main" id="{1A9E2FDE-DBB3-42E9-B345-73E2CF9C975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12" name="Text Box 70">
          <a:extLst>
            <a:ext uri="{FF2B5EF4-FFF2-40B4-BE49-F238E27FC236}">
              <a16:creationId xmlns:a16="http://schemas.microsoft.com/office/drawing/2014/main" id="{0A1D90E8-3012-4250-B1AF-A4C66C66FD1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13" name="Text Box 71">
          <a:extLst>
            <a:ext uri="{FF2B5EF4-FFF2-40B4-BE49-F238E27FC236}">
              <a16:creationId xmlns:a16="http://schemas.microsoft.com/office/drawing/2014/main" id="{57C9E595-4016-45E5-AFFF-C14AEC48232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14" name="Text Box 72">
          <a:extLst>
            <a:ext uri="{FF2B5EF4-FFF2-40B4-BE49-F238E27FC236}">
              <a16:creationId xmlns:a16="http://schemas.microsoft.com/office/drawing/2014/main" id="{DBE0DFA9-E08D-40F6-A19A-2B81E8D59BA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15" name="Text Box 73">
          <a:extLst>
            <a:ext uri="{FF2B5EF4-FFF2-40B4-BE49-F238E27FC236}">
              <a16:creationId xmlns:a16="http://schemas.microsoft.com/office/drawing/2014/main" id="{A4E439B9-1D22-4D15-8BE9-86C14D0DDEE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16" name="Text Box 74">
          <a:extLst>
            <a:ext uri="{FF2B5EF4-FFF2-40B4-BE49-F238E27FC236}">
              <a16:creationId xmlns:a16="http://schemas.microsoft.com/office/drawing/2014/main" id="{FBF37A18-F49F-48E6-BDE1-E3DE83E22A6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17" name="Text Box 75">
          <a:extLst>
            <a:ext uri="{FF2B5EF4-FFF2-40B4-BE49-F238E27FC236}">
              <a16:creationId xmlns:a16="http://schemas.microsoft.com/office/drawing/2014/main" id="{1D1084F8-C2FA-443B-8552-9272E3ED09C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18" name="Text Box 76">
          <a:extLst>
            <a:ext uri="{FF2B5EF4-FFF2-40B4-BE49-F238E27FC236}">
              <a16:creationId xmlns:a16="http://schemas.microsoft.com/office/drawing/2014/main" id="{69023D86-9281-4B6F-B5CB-F48335E352F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19" name="Text Box 77">
          <a:extLst>
            <a:ext uri="{FF2B5EF4-FFF2-40B4-BE49-F238E27FC236}">
              <a16:creationId xmlns:a16="http://schemas.microsoft.com/office/drawing/2014/main" id="{78E1EF70-D204-4D20-8781-D57C3EEA709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20" name="Text Box 78">
          <a:extLst>
            <a:ext uri="{FF2B5EF4-FFF2-40B4-BE49-F238E27FC236}">
              <a16:creationId xmlns:a16="http://schemas.microsoft.com/office/drawing/2014/main" id="{562461E4-F413-4EDF-97CB-92C70432D76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21" name="Text Box 79">
          <a:extLst>
            <a:ext uri="{FF2B5EF4-FFF2-40B4-BE49-F238E27FC236}">
              <a16:creationId xmlns:a16="http://schemas.microsoft.com/office/drawing/2014/main" id="{14C0C1B4-65ED-41F7-9D70-EBD48205BEF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22" name="Text Box 65">
          <a:extLst>
            <a:ext uri="{FF2B5EF4-FFF2-40B4-BE49-F238E27FC236}">
              <a16:creationId xmlns:a16="http://schemas.microsoft.com/office/drawing/2014/main" id="{8AA4DEAA-7190-4612-98B3-B9CA292833D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23" name="Text Box 66">
          <a:extLst>
            <a:ext uri="{FF2B5EF4-FFF2-40B4-BE49-F238E27FC236}">
              <a16:creationId xmlns:a16="http://schemas.microsoft.com/office/drawing/2014/main" id="{68D4E6F4-ECDC-4E4E-B5CE-39BD65A4D6C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24" name="Text Box 67">
          <a:extLst>
            <a:ext uri="{FF2B5EF4-FFF2-40B4-BE49-F238E27FC236}">
              <a16:creationId xmlns:a16="http://schemas.microsoft.com/office/drawing/2014/main" id="{5434FAC3-8D9D-4243-B270-809C46056EA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25" name="Text Box 68">
          <a:extLst>
            <a:ext uri="{FF2B5EF4-FFF2-40B4-BE49-F238E27FC236}">
              <a16:creationId xmlns:a16="http://schemas.microsoft.com/office/drawing/2014/main" id="{861C6493-373B-4691-BFD7-C0503098B44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26" name="Text Box 69">
          <a:extLst>
            <a:ext uri="{FF2B5EF4-FFF2-40B4-BE49-F238E27FC236}">
              <a16:creationId xmlns:a16="http://schemas.microsoft.com/office/drawing/2014/main" id="{658184B9-ACE9-445B-A3BD-829C6AB692A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27" name="Text Box 70">
          <a:extLst>
            <a:ext uri="{FF2B5EF4-FFF2-40B4-BE49-F238E27FC236}">
              <a16:creationId xmlns:a16="http://schemas.microsoft.com/office/drawing/2014/main" id="{04D65442-405F-4BCF-A6B1-EA61B030E8D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28" name="Text Box 71">
          <a:extLst>
            <a:ext uri="{FF2B5EF4-FFF2-40B4-BE49-F238E27FC236}">
              <a16:creationId xmlns:a16="http://schemas.microsoft.com/office/drawing/2014/main" id="{095D8577-BFC9-4D03-9C4D-EA987DF4965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29" name="Text Box 72">
          <a:extLst>
            <a:ext uri="{FF2B5EF4-FFF2-40B4-BE49-F238E27FC236}">
              <a16:creationId xmlns:a16="http://schemas.microsoft.com/office/drawing/2014/main" id="{FBA45A1B-7F01-4D7E-8694-76D537C1084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30" name="Text Box 73">
          <a:extLst>
            <a:ext uri="{FF2B5EF4-FFF2-40B4-BE49-F238E27FC236}">
              <a16:creationId xmlns:a16="http://schemas.microsoft.com/office/drawing/2014/main" id="{D8BC87CA-AE5D-4E4B-A1CB-A2BC9C22F6D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31" name="Text Box 74">
          <a:extLst>
            <a:ext uri="{FF2B5EF4-FFF2-40B4-BE49-F238E27FC236}">
              <a16:creationId xmlns:a16="http://schemas.microsoft.com/office/drawing/2014/main" id="{6AB9256A-8550-4242-9161-29F4B6E9864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32" name="Text Box 75">
          <a:extLst>
            <a:ext uri="{FF2B5EF4-FFF2-40B4-BE49-F238E27FC236}">
              <a16:creationId xmlns:a16="http://schemas.microsoft.com/office/drawing/2014/main" id="{80B64B97-AF12-4B06-8268-CA6ACDB5691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33" name="Text Box 76">
          <a:extLst>
            <a:ext uri="{FF2B5EF4-FFF2-40B4-BE49-F238E27FC236}">
              <a16:creationId xmlns:a16="http://schemas.microsoft.com/office/drawing/2014/main" id="{347D7713-73AC-4F5F-9A4D-E0E713ECE7A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34" name="Text Box 77">
          <a:extLst>
            <a:ext uri="{FF2B5EF4-FFF2-40B4-BE49-F238E27FC236}">
              <a16:creationId xmlns:a16="http://schemas.microsoft.com/office/drawing/2014/main" id="{29306D71-302D-494A-87F8-27576A1D6E1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35" name="Text Box 78">
          <a:extLst>
            <a:ext uri="{FF2B5EF4-FFF2-40B4-BE49-F238E27FC236}">
              <a16:creationId xmlns:a16="http://schemas.microsoft.com/office/drawing/2014/main" id="{D2E23F6D-E1C3-47AC-BF68-C8E41A887B9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36" name="Text Box 79">
          <a:extLst>
            <a:ext uri="{FF2B5EF4-FFF2-40B4-BE49-F238E27FC236}">
              <a16:creationId xmlns:a16="http://schemas.microsoft.com/office/drawing/2014/main" id="{E1B49B19-0740-44DC-885F-B87292C6F03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37" name="Text Box 65">
          <a:extLst>
            <a:ext uri="{FF2B5EF4-FFF2-40B4-BE49-F238E27FC236}">
              <a16:creationId xmlns:a16="http://schemas.microsoft.com/office/drawing/2014/main" id="{36690C7F-5DDA-43D5-95FC-D5649DBF3EB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38" name="Text Box 66">
          <a:extLst>
            <a:ext uri="{FF2B5EF4-FFF2-40B4-BE49-F238E27FC236}">
              <a16:creationId xmlns:a16="http://schemas.microsoft.com/office/drawing/2014/main" id="{C98E1DDE-96AE-4AD1-8AA8-C944101C8BB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39" name="Text Box 67">
          <a:extLst>
            <a:ext uri="{FF2B5EF4-FFF2-40B4-BE49-F238E27FC236}">
              <a16:creationId xmlns:a16="http://schemas.microsoft.com/office/drawing/2014/main" id="{E22CD075-8C7E-4431-8682-D627A6F8EA3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40" name="Text Box 68">
          <a:extLst>
            <a:ext uri="{FF2B5EF4-FFF2-40B4-BE49-F238E27FC236}">
              <a16:creationId xmlns:a16="http://schemas.microsoft.com/office/drawing/2014/main" id="{2919C458-93C7-4289-9C29-2BF886056D2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41" name="Text Box 69">
          <a:extLst>
            <a:ext uri="{FF2B5EF4-FFF2-40B4-BE49-F238E27FC236}">
              <a16:creationId xmlns:a16="http://schemas.microsoft.com/office/drawing/2014/main" id="{4AF2EF06-5867-4A98-8D78-ACCDDA03F30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42" name="Text Box 70">
          <a:extLst>
            <a:ext uri="{FF2B5EF4-FFF2-40B4-BE49-F238E27FC236}">
              <a16:creationId xmlns:a16="http://schemas.microsoft.com/office/drawing/2014/main" id="{CC2A5314-0447-45B0-AE9A-EBEFB5C423A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43" name="Text Box 71">
          <a:extLst>
            <a:ext uri="{FF2B5EF4-FFF2-40B4-BE49-F238E27FC236}">
              <a16:creationId xmlns:a16="http://schemas.microsoft.com/office/drawing/2014/main" id="{92508E28-2370-41CA-ADF1-0D16295A822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44" name="Text Box 72">
          <a:extLst>
            <a:ext uri="{FF2B5EF4-FFF2-40B4-BE49-F238E27FC236}">
              <a16:creationId xmlns:a16="http://schemas.microsoft.com/office/drawing/2014/main" id="{0A5AE016-8C77-48B0-B1E1-0BA3142BC6E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45" name="Text Box 73">
          <a:extLst>
            <a:ext uri="{FF2B5EF4-FFF2-40B4-BE49-F238E27FC236}">
              <a16:creationId xmlns:a16="http://schemas.microsoft.com/office/drawing/2014/main" id="{A6A66E8E-A17C-4F46-BFDD-1F7CC08D504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46" name="Text Box 74">
          <a:extLst>
            <a:ext uri="{FF2B5EF4-FFF2-40B4-BE49-F238E27FC236}">
              <a16:creationId xmlns:a16="http://schemas.microsoft.com/office/drawing/2014/main" id="{8ECB08D4-9DFC-4F51-98AD-02D413646B4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47" name="Text Box 75">
          <a:extLst>
            <a:ext uri="{FF2B5EF4-FFF2-40B4-BE49-F238E27FC236}">
              <a16:creationId xmlns:a16="http://schemas.microsoft.com/office/drawing/2014/main" id="{B8572250-520A-4DA4-96F8-463305794BC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48" name="Text Box 76">
          <a:extLst>
            <a:ext uri="{FF2B5EF4-FFF2-40B4-BE49-F238E27FC236}">
              <a16:creationId xmlns:a16="http://schemas.microsoft.com/office/drawing/2014/main" id="{345AE7F9-2DFC-4060-B2C3-F13C7217F8C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49" name="Text Box 77">
          <a:extLst>
            <a:ext uri="{FF2B5EF4-FFF2-40B4-BE49-F238E27FC236}">
              <a16:creationId xmlns:a16="http://schemas.microsoft.com/office/drawing/2014/main" id="{FD2A56D7-A102-4B8B-8BA9-0BB00A04ECC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50" name="Text Box 78">
          <a:extLst>
            <a:ext uri="{FF2B5EF4-FFF2-40B4-BE49-F238E27FC236}">
              <a16:creationId xmlns:a16="http://schemas.microsoft.com/office/drawing/2014/main" id="{2AD6D091-17F2-4072-8968-AE869350D7F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51" name="Text Box 79">
          <a:extLst>
            <a:ext uri="{FF2B5EF4-FFF2-40B4-BE49-F238E27FC236}">
              <a16:creationId xmlns:a16="http://schemas.microsoft.com/office/drawing/2014/main" id="{366703CA-FF72-49E0-A46C-72E60B78F76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52" name="Text Box 65">
          <a:extLst>
            <a:ext uri="{FF2B5EF4-FFF2-40B4-BE49-F238E27FC236}">
              <a16:creationId xmlns:a16="http://schemas.microsoft.com/office/drawing/2014/main" id="{9F9870FF-4220-4CEB-84A0-D1C6BD13D4B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53" name="Text Box 66">
          <a:extLst>
            <a:ext uri="{FF2B5EF4-FFF2-40B4-BE49-F238E27FC236}">
              <a16:creationId xmlns:a16="http://schemas.microsoft.com/office/drawing/2014/main" id="{3DDF8091-EDA6-4E20-9E73-B182B306B44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54" name="Text Box 67">
          <a:extLst>
            <a:ext uri="{FF2B5EF4-FFF2-40B4-BE49-F238E27FC236}">
              <a16:creationId xmlns:a16="http://schemas.microsoft.com/office/drawing/2014/main" id="{3A8AEE6F-37F9-4A78-A7AE-FC7D23B6D07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55" name="Text Box 68">
          <a:extLst>
            <a:ext uri="{FF2B5EF4-FFF2-40B4-BE49-F238E27FC236}">
              <a16:creationId xmlns:a16="http://schemas.microsoft.com/office/drawing/2014/main" id="{4FB41E3C-2C48-4E5B-B1F2-B0791945E19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56" name="Text Box 69">
          <a:extLst>
            <a:ext uri="{FF2B5EF4-FFF2-40B4-BE49-F238E27FC236}">
              <a16:creationId xmlns:a16="http://schemas.microsoft.com/office/drawing/2014/main" id="{2B5B43A9-2229-49D4-999A-04B2A213071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57" name="Text Box 70">
          <a:extLst>
            <a:ext uri="{FF2B5EF4-FFF2-40B4-BE49-F238E27FC236}">
              <a16:creationId xmlns:a16="http://schemas.microsoft.com/office/drawing/2014/main" id="{61EDD2E5-B5CE-41DC-BDB1-85D43F6758D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58" name="Text Box 71">
          <a:extLst>
            <a:ext uri="{FF2B5EF4-FFF2-40B4-BE49-F238E27FC236}">
              <a16:creationId xmlns:a16="http://schemas.microsoft.com/office/drawing/2014/main" id="{7C759C2F-9341-4BEF-8BAC-59F8896F4D3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59" name="Text Box 72">
          <a:extLst>
            <a:ext uri="{FF2B5EF4-FFF2-40B4-BE49-F238E27FC236}">
              <a16:creationId xmlns:a16="http://schemas.microsoft.com/office/drawing/2014/main" id="{36E81ACA-662F-4079-950C-82A1E9613DA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60" name="Text Box 73">
          <a:extLst>
            <a:ext uri="{FF2B5EF4-FFF2-40B4-BE49-F238E27FC236}">
              <a16:creationId xmlns:a16="http://schemas.microsoft.com/office/drawing/2014/main" id="{CE2BFBB0-34A5-413B-946B-BE3B8F2D0BF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61" name="Text Box 74">
          <a:extLst>
            <a:ext uri="{FF2B5EF4-FFF2-40B4-BE49-F238E27FC236}">
              <a16:creationId xmlns:a16="http://schemas.microsoft.com/office/drawing/2014/main" id="{54A7AB45-8CC2-431B-B37A-1A7E628BF8D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62" name="Text Box 75">
          <a:extLst>
            <a:ext uri="{FF2B5EF4-FFF2-40B4-BE49-F238E27FC236}">
              <a16:creationId xmlns:a16="http://schemas.microsoft.com/office/drawing/2014/main" id="{E53FC163-6F8C-4D72-86FD-9638211DDE0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63" name="Text Box 76">
          <a:extLst>
            <a:ext uri="{FF2B5EF4-FFF2-40B4-BE49-F238E27FC236}">
              <a16:creationId xmlns:a16="http://schemas.microsoft.com/office/drawing/2014/main" id="{017C836A-3B4D-429B-BE38-884DDC1C32B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64" name="Text Box 77">
          <a:extLst>
            <a:ext uri="{FF2B5EF4-FFF2-40B4-BE49-F238E27FC236}">
              <a16:creationId xmlns:a16="http://schemas.microsoft.com/office/drawing/2014/main" id="{8D7E07AE-5153-43BF-9FFD-12F4D2493A8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65" name="Text Box 78">
          <a:extLst>
            <a:ext uri="{FF2B5EF4-FFF2-40B4-BE49-F238E27FC236}">
              <a16:creationId xmlns:a16="http://schemas.microsoft.com/office/drawing/2014/main" id="{144A2D95-7E8A-45AE-82D7-E4A7C4FF2DD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66" name="Text Box 79">
          <a:extLst>
            <a:ext uri="{FF2B5EF4-FFF2-40B4-BE49-F238E27FC236}">
              <a16:creationId xmlns:a16="http://schemas.microsoft.com/office/drawing/2014/main" id="{B3ACFDF1-043D-4A2F-9D0B-54A888997B8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67" name="Text Box 65">
          <a:extLst>
            <a:ext uri="{FF2B5EF4-FFF2-40B4-BE49-F238E27FC236}">
              <a16:creationId xmlns:a16="http://schemas.microsoft.com/office/drawing/2014/main" id="{209454B1-DBD6-42CD-9AD7-7BC868F73CE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68" name="Text Box 66">
          <a:extLst>
            <a:ext uri="{FF2B5EF4-FFF2-40B4-BE49-F238E27FC236}">
              <a16:creationId xmlns:a16="http://schemas.microsoft.com/office/drawing/2014/main" id="{F372D45E-AD62-4B35-BE5F-5AA1340AD5F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69" name="Text Box 67">
          <a:extLst>
            <a:ext uri="{FF2B5EF4-FFF2-40B4-BE49-F238E27FC236}">
              <a16:creationId xmlns:a16="http://schemas.microsoft.com/office/drawing/2014/main" id="{0E0E0493-AAFC-49B8-9EFB-4F702292DC7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70" name="Text Box 68">
          <a:extLst>
            <a:ext uri="{FF2B5EF4-FFF2-40B4-BE49-F238E27FC236}">
              <a16:creationId xmlns:a16="http://schemas.microsoft.com/office/drawing/2014/main" id="{926E0938-E737-459B-82CC-16CD29033AE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71" name="Text Box 69">
          <a:extLst>
            <a:ext uri="{FF2B5EF4-FFF2-40B4-BE49-F238E27FC236}">
              <a16:creationId xmlns:a16="http://schemas.microsoft.com/office/drawing/2014/main" id="{1E4A9FD7-3D7A-4E07-B56B-797DA29AA56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72" name="Text Box 70">
          <a:extLst>
            <a:ext uri="{FF2B5EF4-FFF2-40B4-BE49-F238E27FC236}">
              <a16:creationId xmlns:a16="http://schemas.microsoft.com/office/drawing/2014/main" id="{7143324F-DB8C-4288-A4C0-5AFB44BEEC8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73" name="Text Box 71">
          <a:extLst>
            <a:ext uri="{FF2B5EF4-FFF2-40B4-BE49-F238E27FC236}">
              <a16:creationId xmlns:a16="http://schemas.microsoft.com/office/drawing/2014/main" id="{632A8CCB-C5C3-42BA-A9E5-CE0D38039E4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74" name="Text Box 72">
          <a:extLst>
            <a:ext uri="{FF2B5EF4-FFF2-40B4-BE49-F238E27FC236}">
              <a16:creationId xmlns:a16="http://schemas.microsoft.com/office/drawing/2014/main" id="{3245A9A9-F7F7-4E36-A9F2-5BAFD98818B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75" name="Text Box 73">
          <a:extLst>
            <a:ext uri="{FF2B5EF4-FFF2-40B4-BE49-F238E27FC236}">
              <a16:creationId xmlns:a16="http://schemas.microsoft.com/office/drawing/2014/main" id="{545F8273-D455-42F3-85A6-84F8A685306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76" name="Text Box 74">
          <a:extLst>
            <a:ext uri="{FF2B5EF4-FFF2-40B4-BE49-F238E27FC236}">
              <a16:creationId xmlns:a16="http://schemas.microsoft.com/office/drawing/2014/main" id="{D854DE2C-B4B2-45B0-8699-EF58B4BA452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77" name="Text Box 75">
          <a:extLst>
            <a:ext uri="{FF2B5EF4-FFF2-40B4-BE49-F238E27FC236}">
              <a16:creationId xmlns:a16="http://schemas.microsoft.com/office/drawing/2014/main" id="{B68487BE-4D59-4BA5-B3C5-6ABA90175D9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78" name="Text Box 76">
          <a:extLst>
            <a:ext uri="{FF2B5EF4-FFF2-40B4-BE49-F238E27FC236}">
              <a16:creationId xmlns:a16="http://schemas.microsoft.com/office/drawing/2014/main" id="{92176672-6774-44E1-8080-524F75EE4E5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79" name="Text Box 77">
          <a:extLst>
            <a:ext uri="{FF2B5EF4-FFF2-40B4-BE49-F238E27FC236}">
              <a16:creationId xmlns:a16="http://schemas.microsoft.com/office/drawing/2014/main" id="{03C5A92C-D24D-46DA-B6D7-01C610A1E91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80" name="Text Box 78">
          <a:extLst>
            <a:ext uri="{FF2B5EF4-FFF2-40B4-BE49-F238E27FC236}">
              <a16:creationId xmlns:a16="http://schemas.microsoft.com/office/drawing/2014/main" id="{AFAA9DCC-692B-4617-99DC-45B50E2DBF1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81" name="Text Box 79">
          <a:extLst>
            <a:ext uri="{FF2B5EF4-FFF2-40B4-BE49-F238E27FC236}">
              <a16:creationId xmlns:a16="http://schemas.microsoft.com/office/drawing/2014/main" id="{55CDC023-7E25-47E9-B2CC-B179F3F5161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82" name="Text Box 65">
          <a:extLst>
            <a:ext uri="{FF2B5EF4-FFF2-40B4-BE49-F238E27FC236}">
              <a16:creationId xmlns:a16="http://schemas.microsoft.com/office/drawing/2014/main" id="{7D367CB9-3938-468A-8D84-542723A5136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83" name="Text Box 66">
          <a:extLst>
            <a:ext uri="{FF2B5EF4-FFF2-40B4-BE49-F238E27FC236}">
              <a16:creationId xmlns:a16="http://schemas.microsoft.com/office/drawing/2014/main" id="{988917E8-56A9-4586-A76E-DD3C2829767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84" name="Text Box 67">
          <a:extLst>
            <a:ext uri="{FF2B5EF4-FFF2-40B4-BE49-F238E27FC236}">
              <a16:creationId xmlns:a16="http://schemas.microsoft.com/office/drawing/2014/main" id="{A6634972-918B-4DF3-8625-DB9BEE129F6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85" name="Text Box 68">
          <a:extLst>
            <a:ext uri="{FF2B5EF4-FFF2-40B4-BE49-F238E27FC236}">
              <a16:creationId xmlns:a16="http://schemas.microsoft.com/office/drawing/2014/main" id="{5085BB2B-1CB3-49D1-AC87-EF37FD5B1EE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86" name="Text Box 69">
          <a:extLst>
            <a:ext uri="{FF2B5EF4-FFF2-40B4-BE49-F238E27FC236}">
              <a16:creationId xmlns:a16="http://schemas.microsoft.com/office/drawing/2014/main" id="{6E64F823-810B-4FA7-B70D-345C5B42734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87" name="Text Box 70">
          <a:extLst>
            <a:ext uri="{FF2B5EF4-FFF2-40B4-BE49-F238E27FC236}">
              <a16:creationId xmlns:a16="http://schemas.microsoft.com/office/drawing/2014/main" id="{B7C6B7BC-A9B9-40BA-BDC1-5DD04FB6A1C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88" name="Text Box 71">
          <a:extLst>
            <a:ext uri="{FF2B5EF4-FFF2-40B4-BE49-F238E27FC236}">
              <a16:creationId xmlns:a16="http://schemas.microsoft.com/office/drawing/2014/main" id="{E456D5E0-F961-40C9-948F-5E4611AB2E0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89" name="Text Box 72">
          <a:extLst>
            <a:ext uri="{FF2B5EF4-FFF2-40B4-BE49-F238E27FC236}">
              <a16:creationId xmlns:a16="http://schemas.microsoft.com/office/drawing/2014/main" id="{C2F13161-CD07-4349-A0DC-C08171F5D17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90" name="Text Box 73">
          <a:extLst>
            <a:ext uri="{FF2B5EF4-FFF2-40B4-BE49-F238E27FC236}">
              <a16:creationId xmlns:a16="http://schemas.microsoft.com/office/drawing/2014/main" id="{4C1C1836-E30C-4B1C-BD57-1F3D853F461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91" name="Text Box 74">
          <a:extLst>
            <a:ext uri="{FF2B5EF4-FFF2-40B4-BE49-F238E27FC236}">
              <a16:creationId xmlns:a16="http://schemas.microsoft.com/office/drawing/2014/main" id="{00F42092-0FF7-486F-AF29-8BE2D90FFBA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92" name="Text Box 75">
          <a:extLst>
            <a:ext uri="{FF2B5EF4-FFF2-40B4-BE49-F238E27FC236}">
              <a16:creationId xmlns:a16="http://schemas.microsoft.com/office/drawing/2014/main" id="{E4EDFE89-B37C-4D83-AC20-F6CDE7214DE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93" name="Text Box 76">
          <a:extLst>
            <a:ext uri="{FF2B5EF4-FFF2-40B4-BE49-F238E27FC236}">
              <a16:creationId xmlns:a16="http://schemas.microsoft.com/office/drawing/2014/main" id="{744B8CB4-6FF8-4849-8AEA-BA00D5F2F0F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94" name="Text Box 77">
          <a:extLst>
            <a:ext uri="{FF2B5EF4-FFF2-40B4-BE49-F238E27FC236}">
              <a16:creationId xmlns:a16="http://schemas.microsoft.com/office/drawing/2014/main" id="{53C26ACD-BFD9-44BA-BEC1-0EE5B7A95C3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95" name="Text Box 78">
          <a:extLst>
            <a:ext uri="{FF2B5EF4-FFF2-40B4-BE49-F238E27FC236}">
              <a16:creationId xmlns:a16="http://schemas.microsoft.com/office/drawing/2014/main" id="{A9C6B889-501F-4DCE-B822-C562713C94F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96" name="Text Box 79">
          <a:extLst>
            <a:ext uri="{FF2B5EF4-FFF2-40B4-BE49-F238E27FC236}">
              <a16:creationId xmlns:a16="http://schemas.microsoft.com/office/drawing/2014/main" id="{B35237FB-BA64-4767-B89F-1B260923310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97" name="Text Box 65">
          <a:extLst>
            <a:ext uri="{FF2B5EF4-FFF2-40B4-BE49-F238E27FC236}">
              <a16:creationId xmlns:a16="http://schemas.microsoft.com/office/drawing/2014/main" id="{69D28F11-712F-4A68-A42D-92CDD1E3EB3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98" name="Text Box 66">
          <a:extLst>
            <a:ext uri="{FF2B5EF4-FFF2-40B4-BE49-F238E27FC236}">
              <a16:creationId xmlns:a16="http://schemas.microsoft.com/office/drawing/2014/main" id="{BEB5A5CE-55F5-4A84-8C07-87221B252EC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799" name="Text Box 67">
          <a:extLst>
            <a:ext uri="{FF2B5EF4-FFF2-40B4-BE49-F238E27FC236}">
              <a16:creationId xmlns:a16="http://schemas.microsoft.com/office/drawing/2014/main" id="{6056A092-205C-43C1-BB98-4FF23B81A83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00" name="Text Box 68">
          <a:extLst>
            <a:ext uri="{FF2B5EF4-FFF2-40B4-BE49-F238E27FC236}">
              <a16:creationId xmlns:a16="http://schemas.microsoft.com/office/drawing/2014/main" id="{AB34C710-B0A0-4A7F-8F7C-81F7284E6AC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01" name="Text Box 69">
          <a:extLst>
            <a:ext uri="{FF2B5EF4-FFF2-40B4-BE49-F238E27FC236}">
              <a16:creationId xmlns:a16="http://schemas.microsoft.com/office/drawing/2014/main" id="{68467917-D319-4021-9164-945F2AB7328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02" name="Text Box 70">
          <a:extLst>
            <a:ext uri="{FF2B5EF4-FFF2-40B4-BE49-F238E27FC236}">
              <a16:creationId xmlns:a16="http://schemas.microsoft.com/office/drawing/2014/main" id="{AC0668F6-F776-4722-99F2-C64B95592D1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03" name="Text Box 71">
          <a:extLst>
            <a:ext uri="{FF2B5EF4-FFF2-40B4-BE49-F238E27FC236}">
              <a16:creationId xmlns:a16="http://schemas.microsoft.com/office/drawing/2014/main" id="{FFA7760C-18BF-4FDF-AC58-1FE6389EED0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04" name="Text Box 72">
          <a:extLst>
            <a:ext uri="{FF2B5EF4-FFF2-40B4-BE49-F238E27FC236}">
              <a16:creationId xmlns:a16="http://schemas.microsoft.com/office/drawing/2014/main" id="{D1808886-5276-4906-8F47-C2941080787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05" name="Text Box 73">
          <a:extLst>
            <a:ext uri="{FF2B5EF4-FFF2-40B4-BE49-F238E27FC236}">
              <a16:creationId xmlns:a16="http://schemas.microsoft.com/office/drawing/2014/main" id="{D50F2210-DDC7-4A24-9E0E-12CA037396C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06" name="Text Box 74">
          <a:extLst>
            <a:ext uri="{FF2B5EF4-FFF2-40B4-BE49-F238E27FC236}">
              <a16:creationId xmlns:a16="http://schemas.microsoft.com/office/drawing/2014/main" id="{180F0408-82E1-48DA-AF1B-39B8FBC7E75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07" name="Text Box 75">
          <a:extLst>
            <a:ext uri="{FF2B5EF4-FFF2-40B4-BE49-F238E27FC236}">
              <a16:creationId xmlns:a16="http://schemas.microsoft.com/office/drawing/2014/main" id="{BA6247D8-5D2F-43F4-8881-B294D7B1091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08" name="Text Box 76">
          <a:extLst>
            <a:ext uri="{FF2B5EF4-FFF2-40B4-BE49-F238E27FC236}">
              <a16:creationId xmlns:a16="http://schemas.microsoft.com/office/drawing/2014/main" id="{83C36A9A-1C60-4034-B931-2F7E1486D1A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09" name="Text Box 77">
          <a:extLst>
            <a:ext uri="{FF2B5EF4-FFF2-40B4-BE49-F238E27FC236}">
              <a16:creationId xmlns:a16="http://schemas.microsoft.com/office/drawing/2014/main" id="{B6C456AF-0617-4A76-A7A1-F9FC5F6D791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10" name="Text Box 78">
          <a:extLst>
            <a:ext uri="{FF2B5EF4-FFF2-40B4-BE49-F238E27FC236}">
              <a16:creationId xmlns:a16="http://schemas.microsoft.com/office/drawing/2014/main" id="{736E9411-13B8-42B4-8D9C-390F2594385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11" name="Text Box 79">
          <a:extLst>
            <a:ext uri="{FF2B5EF4-FFF2-40B4-BE49-F238E27FC236}">
              <a16:creationId xmlns:a16="http://schemas.microsoft.com/office/drawing/2014/main" id="{DD11E783-F25E-4CF1-B745-D9854B1FA00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12" name="Text Box 65">
          <a:extLst>
            <a:ext uri="{FF2B5EF4-FFF2-40B4-BE49-F238E27FC236}">
              <a16:creationId xmlns:a16="http://schemas.microsoft.com/office/drawing/2014/main" id="{563C6DE5-7674-4DA7-B1B1-739619515D2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13" name="Text Box 66">
          <a:extLst>
            <a:ext uri="{FF2B5EF4-FFF2-40B4-BE49-F238E27FC236}">
              <a16:creationId xmlns:a16="http://schemas.microsoft.com/office/drawing/2014/main" id="{8474B6B7-E814-4BAC-9418-C167A8216E4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14" name="Text Box 67">
          <a:extLst>
            <a:ext uri="{FF2B5EF4-FFF2-40B4-BE49-F238E27FC236}">
              <a16:creationId xmlns:a16="http://schemas.microsoft.com/office/drawing/2014/main" id="{DF7184E1-0A34-4B2B-B298-A54ED5B6F00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15" name="Text Box 68">
          <a:extLst>
            <a:ext uri="{FF2B5EF4-FFF2-40B4-BE49-F238E27FC236}">
              <a16:creationId xmlns:a16="http://schemas.microsoft.com/office/drawing/2014/main" id="{6922671D-A735-462F-A7A8-D8EEF99F146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16" name="Text Box 69">
          <a:extLst>
            <a:ext uri="{FF2B5EF4-FFF2-40B4-BE49-F238E27FC236}">
              <a16:creationId xmlns:a16="http://schemas.microsoft.com/office/drawing/2014/main" id="{AF068618-AE17-4E30-A7B8-BE1377239AD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17" name="Text Box 70">
          <a:extLst>
            <a:ext uri="{FF2B5EF4-FFF2-40B4-BE49-F238E27FC236}">
              <a16:creationId xmlns:a16="http://schemas.microsoft.com/office/drawing/2014/main" id="{CE917465-FA3F-4442-8D36-740F0898A8C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18" name="Text Box 71">
          <a:extLst>
            <a:ext uri="{FF2B5EF4-FFF2-40B4-BE49-F238E27FC236}">
              <a16:creationId xmlns:a16="http://schemas.microsoft.com/office/drawing/2014/main" id="{147D061F-18B9-4C3E-9934-E87F4FA6435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19" name="Text Box 72">
          <a:extLst>
            <a:ext uri="{FF2B5EF4-FFF2-40B4-BE49-F238E27FC236}">
              <a16:creationId xmlns:a16="http://schemas.microsoft.com/office/drawing/2014/main" id="{299CA8E8-7F42-498E-96A0-E598A54636A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20" name="Text Box 73">
          <a:extLst>
            <a:ext uri="{FF2B5EF4-FFF2-40B4-BE49-F238E27FC236}">
              <a16:creationId xmlns:a16="http://schemas.microsoft.com/office/drawing/2014/main" id="{BDA86A4F-8C55-419F-8E55-C0B398F9F87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21" name="Text Box 74">
          <a:extLst>
            <a:ext uri="{FF2B5EF4-FFF2-40B4-BE49-F238E27FC236}">
              <a16:creationId xmlns:a16="http://schemas.microsoft.com/office/drawing/2014/main" id="{00ED2C00-8DE0-4917-8A06-C781508EBA1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22" name="Text Box 75">
          <a:extLst>
            <a:ext uri="{FF2B5EF4-FFF2-40B4-BE49-F238E27FC236}">
              <a16:creationId xmlns:a16="http://schemas.microsoft.com/office/drawing/2014/main" id="{C9383BD9-342D-4FD9-9811-9287A002558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23" name="Text Box 76">
          <a:extLst>
            <a:ext uri="{FF2B5EF4-FFF2-40B4-BE49-F238E27FC236}">
              <a16:creationId xmlns:a16="http://schemas.microsoft.com/office/drawing/2014/main" id="{79343751-59E3-4D3A-9423-E541879858B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24" name="Text Box 77">
          <a:extLst>
            <a:ext uri="{FF2B5EF4-FFF2-40B4-BE49-F238E27FC236}">
              <a16:creationId xmlns:a16="http://schemas.microsoft.com/office/drawing/2014/main" id="{3D032865-1F19-4FB2-9512-39A9A0F228F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25" name="Text Box 78">
          <a:extLst>
            <a:ext uri="{FF2B5EF4-FFF2-40B4-BE49-F238E27FC236}">
              <a16:creationId xmlns:a16="http://schemas.microsoft.com/office/drawing/2014/main" id="{1228D52A-5693-494E-9C0F-550A21F4AA7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26" name="Text Box 79">
          <a:extLst>
            <a:ext uri="{FF2B5EF4-FFF2-40B4-BE49-F238E27FC236}">
              <a16:creationId xmlns:a16="http://schemas.microsoft.com/office/drawing/2014/main" id="{DCBD7445-8BAB-410E-81C0-AF825AD9F59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27" name="Text Box 65">
          <a:extLst>
            <a:ext uri="{FF2B5EF4-FFF2-40B4-BE49-F238E27FC236}">
              <a16:creationId xmlns:a16="http://schemas.microsoft.com/office/drawing/2014/main" id="{10574558-7285-4507-B6B1-CAFFDC5AA25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28" name="Text Box 66">
          <a:extLst>
            <a:ext uri="{FF2B5EF4-FFF2-40B4-BE49-F238E27FC236}">
              <a16:creationId xmlns:a16="http://schemas.microsoft.com/office/drawing/2014/main" id="{AD3F9161-6F95-469F-BD90-12B90AE8A97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29" name="Text Box 67">
          <a:extLst>
            <a:ext uri="{FF2B5EF4-FFF2-40B4-BE49-F238E27FC236}">
              <a16:creationId xmlns:a16="http://schemas.microsoft.com/office/drawing/2014/main" id="{15EF3CFB-7FF9-4E49-AC7F-FD0F536A490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30" name="Text Box 68">
          <a:extLst>
            <a:ext uri="{FF2B5EF4-FFF2-40B4-BE49-F238E27FC236}">
              <a16:creationId xmlns:a16="http://schemas.microsoft.com/office/drawing/2014/main" id="{2387E390-F9C9-4BC7-9E69-844BEB28EBA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31" name="Text Box 69">
          <a:extLst>
            <a:ext uri="{FF2B5EF4-FFF2-40B4-BE49-F238E27FC236}">
              <a16:creationId xmlns:a16="http://schemas.microsoft.com/office/drawing/2014/main" id="{92C97A4D-6760-49AB-A39A-70A08AFF174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32" name="Text Box 70">
          <a:extLst>
            <a:ext uri="{FF2B5EF4-FFF2-40B4-BE49-F238E27FC236}">
              <a16:creationId xmlns:a16="http://schemas.microsoft.com/office/drawing/2014/main" id="{9DF4564C-C45F-4983-B3B7-869841B4F26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33" name="Text Box 71">
          <a:extLst>
            <a:ext uri="{FF2B5EF4-FFF2-40B4-BE49-F238E27FC236}">
              <a16:creationId xmlns:a16="http://schemas.microsoft.com/office/drawing/2014/main" id="{6F7D8C9A-DE81-4E1E-82B9-E2F8C8563F6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34" name="Text Box 72">
          <a:extLst>
            <a:ext uri="{FF2B5EF4-FFF2-40B4-BE49-F238E27FC236}">
              <a16:creationId xmlns:a16="http://schemas.microsoft.com/office/drawing/2014/main" id="{8A9FCCC7-5922-45AA-9024-282E2B1CEF7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35" name="Text Box 73">
          <a:extLst>
            <a:ext uri="{FF2B5EF4-FFF2-40B4-BE49-F238E27FC236}">
              <a16:creationId xmlns:a16="http://schemas.microsoft.com/office/drawing/2014/main" id="{CBCE5A3B-DB8E-44B5-B228-A4EDBE4F3C7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36" name="Text Box 74">
          <a:extLst>
            <a:ext uri="{FF2B5EF4-FFF2-40B4-BE49-F238E27FC236}">
              <a16:creationId xmlns:a16="http://schemas.microsoft.com/office/drawing/2014/main" id="{0F283ED8-64C4-4BCF-85E1-34F254564CC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37" name="Text Box 75">
          <a:extLst>
            <a:ext uri="{FF2B5EF4-FFF2-40B4-BE49-F238E27FC236}">
              <a16:creationId xmlns:a16="http://schemas.microsoft.com/office/drawing/2014/main" id="{C5F0B2B0-EAEA-4B49-9E28-5C6081CC867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38" name="Text Box 76">
          <a:extLst>
            <a:ext uri="{FF2B5EF4-FFF2-40B4-BE49-F238E27FC236}">
              <a16:creationId xmlns:a16="http://schemas.microsoft.com/office/drawing/2014/main" id="{78A36F20-951E-41F5-B142-5966396E8D2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39" name="Text Box 77">
          <a:extLst>
            <a:ext uri="{FF2B5EF4-FFF2-40B4-BE49-F238E27FC236}">
              <a16:creationId xmlns:a16="http://schemas.microsoft.com/office/drawing/2014/main" id="{A4947252-0477-431A-A628-4D2A6848CBD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40" name="Text Box 78">
          <a:extLst>
            <a:ext uri="{FF2B5EF4-FFF2-40B4-BE49-F238E27FC236}">
              <a16:creationId xmlns:a16="http://schemas.microsoft.com/office/drawing/2014/main" id="{D628E8CF-26AD-4229-906D-16F401FC087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41" name="Text Box 79">
          <a:extLst>
            <a:ext uri="{FF2B5EF4-FFF2-40B4-BE49-F238E27FC236}">
              <a16:creationId xmlns:a16="http://schemas.microsoft.com/office/drawing/2014/main" id="{2FB25541-AB1F-4184-A754-9DCC76FF1C9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42" name="Text Box 65">
          <a:extLst>
            <a:ext uri="{FF2B5EF4-FFF2-40B4-BE49-F238E27FC236}">
              <a16:creationId xmlns:a16="http://schemas.microsoft.com/office/drawing/2014/main" id="{2FBDBCBF-E03F-4C3B-87BD-643D69FA3C3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43" name="Text Box 66">
          <a:extLst>
            <a:ext uri="{FF2B5EF4-FFF2-40B4-BE49-F238E27FC236}">
              <a16:creationId xmlns:a16="http://schemas.microsoft.com/office/drawing/2014/main" id="{9AB30A4F-2609-48B0-8924-871E3DDA962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44" name="Text Box 67">
          <a:extLst>
            <a:ext uri="{FF2B5EF4-FFF2-40B4-BE49-F238E27FC236}">
              <a16:creationId xmlns:a16="http://schemas.microsoft.com/office/drawing/2014/main" id="{01EF366E-24C4-448E-BA06-FE62E7B8EBD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45" name="Text Box 68">
          <a:extLst>
            <a:ext uri="{FF2B5EF4-FFF2-40B4-BE49-F238E27FC236}">
              <a16:creationId xmlns:a16="http://schemas.microsoft.com/office/drawing/2014/main" id="{3444DD1E-95E4-4401-ADE8-3EDF91B6CAE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46" name="Text Box 69">
          <a:extLst>
            <a:ext uri="{FF2B5EF4-FFF2-40B4-BE49-F238E27FC236}">
              <a16:creationId xmlns:a16="http://schemas.microsoft.com/office/drawing/2014/main" id="{0FB4C0F6-18B0-4D5A-8176-42143EA5544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47" name="Text Box 70">
          <a:extLst>
            <a:ext uri="{FF2B5EF4-FFF2-40B4-BE49-F238E27FC236}">
              <a16:creationId xmlns:a16="http://schemas.microsoft.com/office/drawing/2014/main" id="{F9243AB8-C264-4B17-B821-93D9D4FF6C0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48" name="Text Box 71">
          <a:extLst>
            <a:ext uri="{FF2B5EF4-FFF2-40B4-BE49-F238E27FC236}">
              <a16:creationId xmlns:a16="http://schemas.microsoft.com/office/drawing/2014/main" id="{5A604D6B-BEDA-4914-A302-EC2303D072B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49" name="Text Box 72">
          <a:extLst>
            <a:ext uri="{FF2B5EF4-FFF2-40B4-BE49-F238E27FC236}">
              <a16:creationId xmlns:a16="http://schemas.microsoft.com/office/drawing/2014/main" id="{64FAA353-83B3-4CFF-9669-936F7DC6D4E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50" name="Text Box 73">
          <a:extLst>
            <a:ext uri="{FF2B5EF4-FFF2-40B4-BE49-F238E27FC236}">
              <a16:creationId xmlns:a16="http://schemas.microsoft.com/office/drawing/2014/main" id="{5228B411-187A-441A-8382-C08726D962D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51" name="Text Box 74">
          <a:extLst>
            <a:ext uri="{FF2B5EF4-FFF2-40B4-BE49-F238E27FC236}">
              <a16:creationId xmlns:a16="http://schemas.microsoft.com/office/drawing/2014/main" id="{222E326D-8846-47D3-ADEC-6898D5F0DEC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52" name="Text Box 75">
          <a:extLst>
            <a:ext uri="{FF2B5EF4-FFF2-40B4-BE49-F238E27FC236}">
              <a16:creationId xmlns:a16="http://schemas.microsoft.com/office/drawing/2014/main" id="{2D98D953-F076-43E4-A6AA-9BCC6E4DAC9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53" name="Text Box 76">
          <a:extLst>
            <a:ext uri="{FF2B5EF4-FFF2-40B4-BE49-F238E27FC236}">
              <a16:creationId xmlns:a16="http://schemas.microsoft.com/office/drawing/2014/main" id="{7FE94353-EC89-4B85-90A6-D0A2E48E626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54" name="Text Box 77">
          <a:extLst>
            <a:ext uri="{FF2B5EF4-FFF2-40B4-BE49-F238E27FC236}">
              <a16:creationId xmlns:a16="http://schemas.microsoft.com/office/drawing/2014/main" id="{0AF8AED2-2342-4919-A4CD-57898E1C4F2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55" name="Text Box 78">
          <a:extLst>
            <a:ext uri="{FF2B5EF4-FFF2-40B4-BE49-F238E27FC236}">
              <a16:creationId xmlns:a16="http://schemas.microsoft.com/office/drawing/2014/main" id="{004AA4F4-2EC4-4ABA-A959-BC6BB65A1DD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56" name="Text Box 79">
          <a:extLst>
            <a:ext uri="{FF2B5EF4-FFF2-40B4-BE49-F238E27FC236}">
              <a16:creationId xmlns:a16="http://schemas.microsoft.com/office/drawing/2014/main" id="{2C48A1DE-7617-459C-A5C2-5E1175C774C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57" name="Text Box 65">
          <a:extLst>
            <a:ext uri="{FF2B5EF4-FFF2-40B4-BE49-F238E27FC236}">
              <a16:creationId xmlns:a16="http://schemas.microsoft.com/office/drawing/2014/main" id="{08DD0A22-F6A4-4447-8606-7777D65571B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58" name="Text Box 66">
          <a:extLst>
            <a:ext uri="{FF2B5EF4-FFF2-40B4-BE49-F238E27FC236}">
              <a16:creationId xmlns:a16="http://schemas.microsoft.com/office/drawing/2014/main" id="{9103546E-2EB4-4CDD-82AA-19E7AD6D417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59" name="Text Box 67">
          <a:extLst>
            <a:ext uri="{FF2B5EF4-FFF2-40B4-BE49-F238E27FC236}">
              <a16:creationId xmlns:a16="http://schemas.microsoft.com/office/drawing/2014/main" id="{1BE56B50-A025-40FA-8F81-04C38618926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60" name="Text Box 68">
          <a:extLst>
            <a:ext uri="{FF2B5EF4-FFF2-40B4-BE49-F238E27FC236}">
              <a16:creationId xmlns:a16="http://schemas.microsoft.com/office/drawing/2014/main" id="{A6EB27CB-CC70-407D-B8FA-A8A59AE2A90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61" name="Text Box 69">
          <a:extLst>
            <a:ext uri="{FF2B5EF4-FFF2-40B4-BE49-F238E27FC236}">
              <a16:creationId xmlns:a16="http://schemas.microsoft.com/office/drawing/2014/main" id="{B2E818EA-E632-4848-AC43-54790115C6A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62" name="Text Box 70">
          <a:extLst>
            <a:ext uri="{FF2B5EF4-FFF2-40B4-BE49-F238E27FC236}">
              <a16:creationId xmlns:a16="http://schemas.microsoft.com/office/drawing/2014/main" id="{97BDEAB7-9763-444E-A119-4AB7780AE36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63" name="Text Box 71">
          <a:extLst>
            <a:ext uri="{FF2B5EF4-FFF2-40B4-BE49-F238E27FC236}">
              <a16:creationId xmlns:a16="http://schemas.microsoft.com/office/drawing/2014/main" id="{81976220-FB22-4A4F-835C-B1879D97053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64" name="Text Box 72">
          <a:extLst>
            <a:ext uri="{FF2B5EF4-FFF2-40B4-BE49-F238E27FC236}">
              <a16:creationId xmlns:a16="http://schemas.microsoft.com/office/drawing/2014/main" id="{F45E41F0-AF06-48DF-83E6-29CD6E99057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65" name="Text Box 73">
          <a:extLst>
            <a:ext uri="{FF2B5EF4-FFF2-40B4-BE49-F238E27FC236}">
              <a16:creationId xmlns:a16="http://schemas.microsoft.com/office/drawing/2014/main" id="{E2501B66-5AF0-4799-8798-CED550C7F85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66" name="Text Box 74">
          <a:extLst>
            <a:ext uri="{FF2B5EF4-FFF2-40B4-BE49-F238E27FC236}">
              <a16:creationId xmlns:a16="http://schemas.microsoft.com/office/drawing/2014/main" id="{555ACE67-26B0-4BC3-8446-0E1279BA93D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67" name="Text Box 75">
          <a:extLst>
            <a:ext uri="{FF2B5EF4-FFF2-40B4-BE49-F238E27FC236}">
              <a16:creationId xmlns:a16="http://schemas.microsoft.com/office/drawing/2014/main" id="{BBDFFC6F-E6A8-44C5-8C22-81ADF2A9A63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68" name="Text Box 76">
          <a:extLst>
            <a:ext uri="{FF2B5EF4-FFF2-40B4-BE49-F238E27FC236}">
              <a16:creationId xmlns:a16="http://schemas.microsoft.com/office/drawing/2014/main" id="{764B3F94-2EDF-40EE-BCA6-82177DD29E9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69" name="Text Box 77">
          <a:extLst>
            <a:ext uri="{FF2B5EF4-FFF2-40B4-BE49-F238E27FC236}">
              <a16:creationId xmlns:a16="http://schemas.microsoft.com/office/drawing/2014/main" id="{61190FEF-68AE-4EC5-8D35-C88E05D4B39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70" name="Text Box 78">
          <a:extLst>
            <a:ext uri="{FF2B5EF4-FFF2-40B4-BE49-F238E27FC236}">
              <a16:creationId xmlns:a16="http://schemas.microsoft.com/office/drawing/2014/main" id="{60133CE1-1FE8-4A59-8763-82AE60DBAFD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71" name="Text Box 79">
          <a:extLst>
            <a:ext uri="{FF2B5EF4-FFF2-40B4-BE49-F238E27FC236}">
              <a16:creationId xmlns:a16="http://schemas.microsoft.com/office/drawing/2014/main" id="{6AAF5E5B-14EC-4C08-8A14-A6B2F110111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72" name="Text Box 65">
          <a:extLst>
            <a:ext uri="{FF2B5EF4-FFF2-40B4-BE49-F238E27FC236}">
              <a16:creationId xmlns:a16="http://schemas.microsoft.com/office/drawing/2014/main" id="{F14D487E-A0FC-44C3-9873-A7DF6409FE4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73" name="Text Box 66">
          <a:extLst>
            <a:ext uri="{FF2B5EF4-FFF2-40B4-BE49-F238E27FC236}">
              <a16:creationId xmlns:a16="http://schemas.microsoft.com/office/drawing/2014/main" id="{0DD22BF1-1701-47D5-AC9C-A2E8589A83A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74" name="Text Box 67">
          <a:extLst>
            <a:ext uri="{FF2B5EF4-FFF2-40B4-BE49-F238E27FC236}">
              <a16:creationId xmlns:a16="http://schemas.microsoft.com/office/drawing/2014/main" id="{D97FB210-02F5-4D49-AF6C-AD0647E1F3C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75" name="Text Box 68">
          <a:extLst>
            <a:ext uri="{FF2B5EF4-FFF2-40B4-BE49-F238E27FC236}">
              <a16:creationId xmlns:a16="http://schemas.microsoft.com/office/drawing/2014/main" id="{50F3A1BE-21CC-4143-8DB5-CD3EEB024FC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76" name="Text Box 69">
          <a:extLst>
            <a:ext uri="{FF2B5EF4-FFF2-40B4-BE49-F238E27FC236}">
              <a16:creationId xmlns:a16="http://schemas.microsoft.com/office/drawing/2014/main" id="{AFDB4ED9-513A-4083-9B7D-F15816514D6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77" name="Text Box 70">
          <a:extLst>
            <a:ext uri="{FF2B5EF4-FFF2-40B4-BE49-F238E27FC236}">
              <a16:creationId xmlns:a16="http://schemas.microsoft.com/office/drawing/2014/main" id="{884BD781-3407-4D81-8F45-DD306340969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78" name="Text Box 71">
          <a:extLst>
            <a:ext uri="{FF2B5EF4-FFF2-40B4-BE49-F238E27FC236}">
              <a16:creationId xmlns:a16="http://schemas.microsoft.com/office/drawing/2014/main" id="{52875400-0978-4B9C-9CF2-B2ABC94D615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79" name="Text Box 72">
          <a:extLst>
            <a:ext uri="{FF2B5EF4-FFF2-40B4-BE49-F238E27FC236}">
              <a16:creationId xmlns:a16="http://schemas.microsoft.com/office/drawing/2014/main" id="{E3E933CB-A71D-436B-8599-B8545B7AE2C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80" name="Text Box 73">
          <a:extLst>
            <a:ext uri="{FF2B5EF4-FFF2-40B4-BE49-F238E27FC236}">
              <a16:creationId xmlns:a16="http://schemas.microsoft.com/office/drawing/2014/main" id="{C625218D-ACE6-49F2-AD9C-EA4125E2A76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81" name="Text Box 74">
          <a:extLst>
            <a:ext uri="{FF2B5EF4-FFF2-40B4-BE49-F238E27FC236}">
              <a16:creationId xmlns:a16="http://schemas.microsoft.com/office/drawing/2014/main" id="{3FF44C6F-4D28-4AEF-AE59-060922CD024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82" name="Text Box 75">
          <a:extLst>
            <a:ext uri="{FF2B5EF4-FFF2-40B4-BE49-F238E27FC236}">
              <a16:creationId xmlns:a16="http://schemas.microsoft.com/office/drawing/2014/main" id="{EB2EEE35-E81C-4BAE-9222-419F35A47F2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83" name="Text Box 76">
          <a:extLst>
            <a:ext uri="{FF2B5EF4-FFF2-40B4-BE49-F238E27FC236}">
              <a16:creationId xmlns:a16="http://schemas.microsoft.com/office/drawing/2014/main" id="{ED52128A-6B07-41F6-83B7-38D262C4AA6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84" name="Text Box 77">
          <a:extLst>
            <a:ext uri="{FF2B5EF4-FFF2-40B4-BE49-F238E27FC236}">
              <a16:creationId xmlns:a16="http://schemas.microsoft.com/office/drawing/2014/main" id="{E62FC5AF-F680-4F4C-9D46-9095A7FAF6B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85" name="Text Box 78">
          <a:extLst>
            <a:ext uri="{FF2B5EF4-FFF2-40B4-BE49-F238E27FC236}">
              <a16:creationId xmlns:a16="http://schemas.microsoft.com/office/drawing/2014/main" id="{B0F758A9-D97B-4FBF-A15A-44FFED1CDFC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86" name="Text Box 79">
          <a:extLst>
            <a:ext uri="{FF2B5EF4-FFF2-40B4-BE49-F238E27FC236}">
              <a16:creationId xmlns:a16="http://schemas.microsoft.com/office/drawing/2014/main" id="{BF2A31BF-ADC2-435E-A800-C2AD0A78BAA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87" name="Text Box 65">
          <a:extLst>
            <a:ext uri="{FF2B5EF4-FFF2-40B4-BE49-F238E27FC236}">
              <a16:creationId xmlns:a16="http://schemas.microsoft.com/office/drawing/2014/main" id="{1454D29D-65C7-4DDD-B152-F924C177F51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88" name="Text Box 66">
          <a:extLst>
            <a:ext uri="{FF2B5EF4-FFF2-40B4-BE49-F238E27FC236}">
              <a16:creationId xmlns:a16="http://schemas.microsoft.com/office/drawing/2014/main" id="{38A34605-9C4A-4243-B8FC-34F4AD5E8F4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89" name="Text Box 67">
          <a:extLst>
            <a:ext uri="{FF2B5EF4-FFF2-40B4-BE49-F238E27FC236}">
              <a16:creationId xmlns:a16="http://schemas.microsoft.com/office/drawing/2014/main" id="{0E3DE53E-6B35-464C-8C90-A28DC87E881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90" name="Text Box 68">
          <a:extLst>
            <a:ext uri="{FF2B5EF4-FFF2-40B4-BE49-F238E27FC236}">
              <a16:creationId xmlns:a16="http://schemas.microsoft.com/office/drawing/2014/main" id="{E00FBD47-D8B7-4B59-B6A9-1FA1145A004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91" name="Text Box 69">
          <a:extLst>
            <a:ext uri="{FF2B5EF4-FFF2-40B4-BE49-F238E27FC236}">
              <a16:creationId xmlns:a16="http://schemas.microsoft.com/office/drawing/2014/main" id="{30D97531-8109-42CD-B2D0-7B4F2DB0814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92" name="Text Box 70">
          <a:extLst>
            <a:ext uri="{FF2B5EF4-FFF2-40B4-BE49-F238E27FC236}">
              <a16:creationId xmlns:a16="http://schemas.microsoft.com/office/drawing/2014/main" id="{38578472-4FDA-4484-8A40-6372751A9E9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93" name="Text Box 71">
          <a:extLst>
            <a:ext uri="{FF2B5EF4-FFF2-40B4-BE49-F238E27FC236}">
              <a16:creationId xmlns:a16="http://schemas.microsoft.com/office/drawing/2014/main" id="{9031B6CF-4758-4646-8A05-C0485D35FC4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94" name="Text Box 72">
          <a:extLst>
            <a:ext uri="{FF2B5EF4-FFF2-40B4-BE49-F238E27FC236}">
              <a16:creationId xmlns:a16="http://schemas.microsoft.com/office/drawing/2014/main" id="{38787D58-1FBA-4634-8036-CCB92FCC0F2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95" name="Text Box 73">
          <a:extLst>
            <a:ext uri="{FF2B5EF4-FFF2-40B4-BE49-F238E27FC236}">
              <a16:creationId xmlns:a16="http://schemas.microsoft.com/office/drawing/2014/main" id="{EB2D3DB4-6E43-4D2F-9EAA-748052DFE49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96" name="Text Box 74">
          <a:extLst>
            <a:ext uri="{FF2B5EF4-FFF2-40B4-BE49-F238E27FC236}">
              <a16:creationId xmlns:a16="http://schemas.microsoft.com/office/drawing/2014/main" id="{8968E328-A233-4AA8-AB21-BE8F4723079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97" name="Text Box 75">
          <a:extLst>
            <a:ext uri="{FF2B5EF4-FFF2-40B4-BE49-F238E27FC236}">
              <a16:creationId xmlns:a16="http://schemas.microsoft.com/office/drawing/2014/main" id="{C55C5D04-6DCF-47BF-97DB-3633A5AC66E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98" name="Text Box 76">
          <a:extLst>
            <a:ext uri="{FF2B5EF4-FFF2-40B4-BE49-F238E27FC236}">
              <a16:creationId xmlns:a16="http://schemas.microsoft.com/office/drawing/2014/main" id="{D163A101-6274-4F84-A177-16664982514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899" name="Text Box 77">
          <a:extLst>
            <a:ext uri="{FF2B5EF4-FFF2-40B4-BE49-F238E27FC236}">
              <a16:creationId xmlns:a16="http://schemas.microsoft.com/office/drawing/2014/main" id="{56975A4D-6053-408E-929E-B79B6A5BDAE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00" name="Text Box 78">
          <a:extLst>
            <a:ext uri="{FF2B5EF4-FFF2-40B4-BE49-F238E27FC236}">
              <a16:creationId xmlns:a16="http://schemas.microsoft.com/office/drawing/2014/main" id="{C6B1CE20-F2E6-43DD-B619-8977E0AA58B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01" name="Text Box 79">
          <a:extLst>
            <a:ext uri="{FF2B5EF4-FFF2-40B4-BE49-F238E27FC236}">
              <a16:creationId xmlns:a16="http://schemas.microsoft.com/office/drawing/2014/main" id="{0B0B465F-122E-44D0-808C-E9CD9878C7F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02" name="Text Box 65">
          <a:extLst>
            <a:ext uri="{FF2B5EF4-FFF2-40B4-BE49-F238E27FC236}">
              <a16:creationId xmlns:a16="http://schemas.microsoft.com/office/drawing/2014/main" id="{9AC74B20-7282-4927-9150-FC821C8E808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03" name="Text Box 66">
          <a:extLst>
            <a:ext uri="{FF2B5EF4-FFF2-40B4-BE49-F238E27FC236}">
              <a16:creationId xmlns:a16="http://schemas.microsoft.com/office/drawing/2014/main" id="{8A5E48F4-CBB4-4FD8-BED5-63656D4FC93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04" name="Text Box 67">
          <a:extLst>
            <a:ext uri="{FF2B5EF4-FFF2-40B4-BE49-F238E27FC236}">
              <a16:creationId xmlns:a16="http://schemas.microsoft.com/office/drawing/2014/main" id="{C6897923-FD67-4B56-9B35-B80750A9052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05" name="Text Box 68">
          <a:extLst>
            <a:ext uri="{FF2B5EF4-FFF2-40B4-BE49-F238E27FC236}">
              <a16:creationId xmlns:a16="http://schemas.microsoft.com/office/drawing/2014/main" id="{93F0FFAD-4598-4D14-991C-75733D9D586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06" name="Text Box 69">
          <a:extLst>
            <a:ext uri="{FF2B5EF4-FFF2-40B4-BE49-F238E27FC236}">
              <a16:creationId xmlns:a16="http://schemas.microsoft.com/office/drawing/2014/main" id="{AB190C4F-FBDF-4241-B1F5-F5CF93BE7A0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07" name="Text Box 70">
          <a:extLst>
            <a:ext uri="{FF2B5EF4-FFF2-40B4-BE49-F238E27FC236}">
              <a16:creationId xmlns:a16="http://schemas.microsoft.com/office/drawing/2014/main" id="{78F0FB9F-45CD-4955-83F6-29229FB2DEC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08" name="Text Box 71">
          <a:extLst>
            <a:ext uri="{FF2B5EF4-FFF2-40B4-BE49-F238E27FC236}">
              <a16:creationId xmlns:a16="http://schemas.microsoft.com/office/drawing/2014/main" id="{FEFBD89F-CB88-4B11-9569-62026CB9351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09" name="Text Box 72">
          <a:extLst>
            <a:ext uri="{FF2B5EF4-FFF2-40B4-BE49-F238E27FC236}">
              <a16:creationId xmlns:a16="http://schemas.microsoft.com/office/drawing/2014/main" id="{5397CCDF-CDD8-42BB-923A-91E8BAD09D4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10" name="Text Box 73">
          <a:extLst>
            <a:ext uri="{FF2B5EF4-FFF2-40B4-BE49-F238E27FC236}">
              <a16:creationId xmlns:a16="http://schemas.microsoft.com/office/drawing/2014/main" id="{B1D6DBF2-C11F-4582-B272-5CB139E75B9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11" name="Text Box 74">
          <a:extLst>
            <a:ext uri="{FF2B5EF4-FFF2-40B4-BE49-F238E27FC236}">
              <a16:creationId xmlns:a16="http://schemas.microsoft.com/office/drawing/2014/main" id="{D64738C9-CC75-4279-8EEA-E42B282DA22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12" name="Text Box 75">
          <a:extLst>
            <a:ext uri="{FF2B5EF4-FFF2-40B4-BE49-F238E27FC236}">
              <a16:creationId xmlns:a16="http://schemas.microsoft.com/office/drawing/2014/main" id="{200A5083-DDDF-444A-B2CA-02A6760016C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13" name="Text Box 76">
          <a:extLst>
            <a:ext uri="{FF2B5EF4-FFF2-40B4-BE49-F238E27FC236}">
              <a16:creationId xmlns:a16="http://schemas.microsoft.com/office/drawing/2014/main" id="{8F81B1B9-1CA5-4107-B9EB-62C36B0DA6C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14" name="Text Box 77">
          <a:extLst>
            <a:ext uri="{FF2B5EF4-FFF2-40B4-BE49-F238E27FC236}">
              <a16:creationId xmlns:a16="http://schemas.microsoft.com/office/drawing/2014/main" id="{BB51C1A7-73B2-428D-8E55-0EF9C1979B7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15" name="Text Box 78">
          <a:extLst>
            <a:ext uri="{FF2B5EF4-FFF2-40B4-BE49-F238E27FC236}">
              <a16:creationId xmlns:a16="http://schemas.microsoft.com/office/drawing/2014/main" id="{BB938293-7FE7-4EEE-87A8-3ACFCD96B2B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16" name="Text Box 79">
          <a:extLst>
            <a:ext uri="{FF2B5EF4-FFF2-40B4-BE49-F238E27FC236}">
              <a16:creationId xmlns:a16="http://schemas.microsoft.com/office/drawing/2014/main" id="{FB3DE5EE-0E0D-48A9-8F1B-BDA7504EB72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17" name="Text Box 65">
          <a:extLst>
            <a:ext uri="{FF2B5EF4-FFF2-40B4-BE49-F238E27FC236}">
              <a16:creationId xmlns:a16="http://schemas.microsoft.com/office/drawing/2014/main" id="{D9FBF5AF-EF53-4B63-8067-3990210AA1D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18" name="Text Box 66">
          <a:extLst>
            <a:ext uri="{FF2B5EF4-FFF2-40B4-BE49-F238E27FC236}">
              <a16:creationId xmlns:a16="http://schemas.microsoft.com/office/drawing/2014/main" id="{40342672-CE4A-4CC2-A7CA-166C4FAC121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19" name="Text Box 67">
          <a:extLst>
            <a:ext uri="{FF2B5EF4-FFF2-40B4-BE49-F238E27FC236}">
              <a16:creationId xmlns:a16="http://schemas.microsoft.com/office/drawing/2014/main" id="{D7EE6ECF-E219-4308-903E-A0A1702B474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20" name="Text Box 68">
          <a:extLst>
            <a:ext uri="{FF2B5EF4-FFF2-40B4-BE49-F238E27FC236}">
              <a16:creationId xmlns:a16="http://schemas.microsoft.com/office/drawing/2014/main" id="{721F1E54-B01A-45B2-AEB7-F3FFF64126F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21" name="Text Box 69">
          <a:extLst>
            <a:ext uri="{FF2B5EF4-FFF2-40B4-BE49-F238E27FC236}">
              <a16:creationId xmlns:a16="http://schemas.microsoft.com/office/drawing/2014/main" id="{14E52A48-6878-436D-895A-E40E51C291C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22" name="Text Box 70">
          <a:extLst>
            <a:ext uri="{FF2B5EF4-FFF2-40B4-BE49-F238E27FC236}">
              <a16:creationId xmlns:a16="http://schemas.microsoft.com/office/drawing/2014/main" id="{1D037F36-8972-489B-9D63-381807BFC68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23" name="Text Box 71">
          <a:extLst>
            <a:ext uri="{FF2B5EF4-FFF2-40B4-BE49-F238E27FC236}">
              <a16:creationId xmlns:a16="http://schemas.microsoft.com/office/drawing/2014/main" id="{EF164A15-B9E6-4F98-8069-C756526D5AD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24" name="Text Box 72">
          <a:extLst>
            <a:ext uri="{FF2B5EF4-FFF2-40B4-BE49-F238E27FC236}">
              <a16:creationId xmlns:a16="http://schemas.microsoft.com/office/drawing/2014/main" id="{6C1458C1-749B-4810-8CC4-C911CF5485C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25" name="Text Box 73">
          <a:extLst>
            <a:ext uri="{FF2B5EF4-FFF2-40B4-BE49-F238E27FC236}">
              <a16:creationId xmlns:a16="http://schemas.microsoft.com/office/drawing/2014/main" id="{9886E38C-F706-41D9-A283-CFAEB9DE1CD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26" name="Text Box 74">
          <a:extLst>
            <a:ext uri="{FF2B5EF4-FFF2-40B4-BE49-F238E27FC236}">
              <a16:creationId xmlns:a16="http://schemas.microsoft.com/office/drawing/2014/main" id="{AACD9559-89F1-447B-B77A-3AE6D9396C3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27" name="Text Box 75">
          <a:extLst>
            <a:ext uri="{FF2B5EF4-FFF2-40B4-BE49-F238E27FC236}">
              <a16:creationId xmlns:a16="http://schemas.microsoft.com/office/drawing/2014/main" id="{C8105811-05F1-44F6-AEA5-6C560AE293A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28" name="Text Box 76">
          <a:extLst>
            <a:ext uri="{FF2B5EF4-FFF2-40B4-BE49-F238E27FC236}">
              <a16:creationId xmlns:a16="http://schemas.microsoft.com/office/drawing/2014/main" id="{712460CF-7F0B-42D6-AD24-2D6FBC42706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29" name="Text Box 77">
          <a:extLst>
            <a:ext uri="{FF2B5EF4-FFF2-40B4-BE49-F238E27FC236}">
              <a16:creationId xmlns:a16="http://schemas.microsoft.com/office/drawing/2014/main" id="{B3DBE26F-3871-4605-A277-01E2805160E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30" name="Text Box 78">
          <a:extLst>
            <a:ext uri="{FF2B5EF4-FFF2-40B4-BE49-F238E27FC236}">
              <a16:creationId xmlns:a16="http://schemas.microsoft.com/office/drawing/2014/main" id="{D19F09C1-62C0-4E75-B4C1-985197C7873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31" name="Text Box 79">
          <a:extLst>
            <a:ext uri="{FF2B5EF4-FFF2-40B4-BE49-F238E27FC236}">
              <a16:creationId xmlns:a16="http://schemas.microsoft.com/office/drawing/2014/main" id="{EA7E3D62-16BC-4B4B-8F94-E43D80D700F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32" name="Text Box 65">
          <a:extLst>
            <a:ext uri="{FF2B5EF4-FFF2-40B4-BE49-F238E27FC236}">
              <a16:creationId xmlns:a16="http://schemas.microsoft.com/office/drawing/2014/main" id="{6C4BD6A8-1848-47CE-AF01-E4114C6B1EF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33" name="Text Box 66">
          <a:extLst>
            <a:ext uri="{FF2B5EF4-FFF2-40B4-BE49-F238E27FC236}">
              <a16:creationId xmlns:a16="http://schemas.microsoft.com/office/drawing/2014/main" id="{FCFAA37D-239B-4FB0-8A4B-436F35A957E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34" name="Text Box 67">
          <a:extLst>
            <a:ext uri="{FF2B5EF4-FFF2-40B4-BE49-F238E27FC236}">
              <a16:creationId xmlns:a16="http://schemas.microsoft.com/office/drawing/2014/main" id="{379C9DA5-5C92-478E-A86B-6D2634CAEF0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35" name="Text Box 68">
          <a:extLst>
            <a:ext uri="{FF2B5EF4-FFF2-40B4-BE49-F238E27FC236}">
              <a16:creationId xmlns:a16="http://schemas.microsoft.com/office/drawing/2014/main" id="{D4DF6437-D1D4-4A99-896A-802D4A284D7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36" name="Text Box 69">
          <a:extLst>
            <a:ext uri="{FF2B5EF4-FFF2-40B4-BE49-F238E27FC236}">
              <a16:creationId xmlns:a16="http://schemas.microsoft.com/office/drawing/2014/main" id="{0D54C568-BA3E-44F0-9FDA-9A3869BCC73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37" name="Text Box 70">
          <a:extLst>
            <a:ext uri="{FF2B5EF4-FFF2-40B4-BE49-F238E27FC236}">
              <a16:creationId xmlns:a16="http://schemas.microsoft.com/office/drawing/2014/main" id="{9DB4EA6D-CAF1-4D3B-9471-67FA80A6F15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38" name="Text Box 71">
          <a:extLst>
            <a:ext uri="{FF2B5EF4-FFF2-40B4-BE49-F238E27FC236}">
              <a16:creationId xmlns:a16="http://schemas.microsoft.com/office/drawing/2014/main" id="{FE763451-83A2-42D5-AE6D-7D2E0ACFE94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39" name="Text Box 72">
          <a:extLst>
            <a:ext uri="{FF2B5EF4-FFF2-40B4-BE49-F238E27FC236}">
              <a16:creationId xmlns:a16="http://schemas.microsoft.com/office/drawing/2014/main" id="{3F10D8B6-441B-4AC3-ACF4-5DF40C2F914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40" name="Text Box 73">
          <a:extLst>
            <a:ext uri="{FF2B5EF4-FFF2-40B4-BE49-F238E27FC236}">
              <a16:creationId xmlns:a16="http://schemas.microsoft.com/office/drawing/2014/main" id="{27BCE5F7-7F78-440C-AF24-448C2FCB672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41" name="Text Box 74">
          <a:extLst>
            <a:ext uri="{FF2B5EF4-FFF2-40B4-BE49-F238E27FC236}">
              <a16:creationId xmlns:a16="http://schemas.microsoft.com/office/drawing/2014/main" id="{7FF82011-F319-49F7-8658-8A6019E90A1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42" name="Text Box 75">
          <a:extLst>
            <a:ext uri="{FF2B5EF4-FFF2-40B4-BE49-F238E27FC236}">
              <a16:creationId xmlns:a16="http://schemas.microsoft.com/office/drawing/2014/main" id="{88550FE1-093E-4440-893F-712A53BDA78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43" name="Text Box 76">
          <a:extLst>
            <a:ext uri="{FF2B5EF4-FFF2-40B4-BE49-F238E27FC236}">
              <a16:creationId xmlns:a16="http://schemas.microsoft.com/office/drawing/2014/main" id="{136C83EC-AF1F-4F66-AF4D-B2AF912D3BA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44" name="Text Box 77">
          <a:extLst>
            <a:ext uri="{FF2B5EF4-FFF2-40B4-BE49-F238E27FC236}">
              <a16:creationId xmlns:a16="http://schemas.microsoft.com/office/drawing/2014/main" id="{1EF03416-7C55-43D3-B26A-DB066866D8C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45" name="Text Box 78">
          <a:extLst>
            <a:ext uri="{FF2B5EF4-FFF2-40B4-BE49-F238E27FC236}">
              <a16:creationId xmlns:a16="http://schemas.microsoft.com/office/drawing/2014/main" id="{C0CE8A1B-2DC6-4335-95D7-5508B9AC6F0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46" name="Text Box 79">
          <a:extLst>
            <a:ext uri="{FF2B5EF4-FFF2-40B4-BE49-F238E27FC236}">
              <a16:creationId xmlns:a16="http://schemas.microsoft.com/office/drawing/2014/main" id="{E0E99C0A-9A31-4F78-8090-4A2D849656C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47" name="Text Box 65">
          <a:extLst>
            <a:ext uri="{FF2B5EF4-FFF2-40B4-BE49-F238E27FC236}">
              <a16:creationId xmlns:a16="http://schemas.microsoft.com/office/drawing/2014/main" id="{7D824581-D107-46A7-AE3A-3AE22DAE864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48" name="Text Box 66">
          <a:extLst>
            <a:ext uri="{FF2B5EF4-FFF2-40B4-BE49-F238E27FC236}">
              <a16:creationId xmlns:a16="http://schemas.microsoft.com/office/drawing/2014/main" id="{FB1E1926-768E-4B9E-8544-0D0713B9E7A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49" name="Text Box 67">
          <a:extLst>
            <a:ext uri="{FF2B5EF4-FFF2-40B4-BE49-F238E27FC236}">
              <a16:creationId xmlns:a16="http://schemas.microsoft.com/office/drawing/2014/main" id="{A89C01F4-B789-405A-B4DC-D9779E7659D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50" name="Text Box 68">
          <a:extLst>
            <a:ext uri="{FF2B5EF4-FFF2-40B4-BE49-F238E27FC236}">
              <a16:creationId xmlns:a16="http://schemas.microsoft.com/office/drawing/2014/main" id="{E8D07B2F-D366-4D15-8844-1FAA5FC39CD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51" name="Text Box 69">
          <a:extLst>
            <a:ext uri="{FF2B5EF4-FFF2-40B4-BE49-F238E27FC236}">
              <a16:creationId xmlns:a16="http://schemas.microsoft.com/office/drawing/2014/main" id="{E76C6A0D-3104-4133-892F-6A7645DEDB0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52" name="Text Box 70">
          <a:extLst>
            <a:ext uri="{FF2B5EF4-FFF2-40B4-BE49-F238E27FC236}">
              <a16:creationId xmlns:a16="http://schemas.microsoft.com/office/drawing/2014/main" id="{79168FCC-39C9-47A8-B5EE-1161BD30984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53" name="Text Box 71">
          <a:extLst>
            <a:ext uri="{FF2B5EF4-FFF2-40B4-BE49-F238E27FC236}">
              <a16:creationId xmlns:a16="http://schemas.microsoft.com/office/drawing/2014/main" id="{347DB6BC-1FBF-4E12-A735-0CBCE36FB71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54" name="Text Box 72">
          <a:extLst>
            <a:ext uri="{FF2B5EF4-FFF2-40B4-BE49-F238E27FC236}">
              <a16:creationId xmlns:a16="http://schemas.microsoft.com/office/drawing/2014/main" id="{977BEC50-2F9A-46F7-930B-CDE868A7E35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55" name="Text Box 73">
          <a:extLst>
            <a:ext uri="{FF2B5EF4-FFF2-40B4-BE49-F238E27FC236}">
              <a16:creationId xmlns:a16="http://schemas.microsoft.com/office/drawing/2014/main" id="{BD0F5931-6267-4978-8E7C-0C41CD5CFA0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56" name="Text Box 74">
          <a:extLst>
            <a:ext uri="{FF2B5EF4-FFF2-40B4-BE49-F238E27FC236}">
              <a16:creationId xmlns:a16="http://schemas.microsoft.com/office/drawing/2014/main" id="{328F3042-B0F6-48A3-8B6D-A3666BCC4DA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57" name="Text Box 75">
          <a:extLst>
            <a:ext uri="{FF2B5EF4-FFF2-40B4-BE49-F238E27FC236}">
              <a16:creationId xmlns:a16="http://schemas.microsoft.com/office/drawing/2014/main" id="{7B124630-097C-44D5-9429-A543B00F102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58" name="Text Box 76">
          <a:extLst>
            <a:ext uri="{FF2B5EF4-FFF2-40B4-BE49-F238E27FC236}">
              <a16:creationId xmlns:a16="http://schemas.microsoft.com/office/drawing/2014/main" id="{C7FA90E3-15AA-4D94-A378-80BC16759BF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59" name="Text Box 77">
          <a:extLst>
            <a:ext uri="{FF2B5EF4-FFF2-40B4-BE49-F238E27FC236}">
              <a16:creationId xmlns:a16="http://schemas.microsoft.com/office/drawing/2014/main" id="{B4078CEA-F245-4E88-9B11-AC033237C55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60" name="Text Box 78">
          <a:extLst>
            <a:ext uri="{FF2B5EF4-FFF2-40B4-BE49-F238E27FC236}">
              <a16:creationId xmlns:a16="http://schemas.microsoft.com/office/drawing/2014/main" id="{83E0BA4C-2B93-4F2F-A313-C29F92CF843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61" name="Text Box 79">
          <a:extLst>
            <a:ext uri="{FF2B5EF4-FFF2-40B4-BE49-F238E27FC236}">
              <a16:creationId xmlns:a16="http://schemas.microsoft.com/office/drawing/2014/main" id="{BFC80D12-1E9B-4513-90DE-357656DFB64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62" name="Text Box 65">
          <a:extLst>
            <a:ext uri="{FF2B5EF4-FFF2-40B4-BE49-F238E27FC236}">
              <a16:creationId xmlns:a16="http://schemas.microsoft.com/office/drawing/2014/main" id="{9079689F-F22C-4312-AFB6-D179F4C6F45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63" name="Text Box 66">
          <a:extLst>
            <a:ext uri="{FF2B5EF4-FFF2-40B4-BE49-F238E27FC236}">
              <a16:creationId xmlns:a16="http://schemas.microsoft.com/office/drawing/2014/main" id="{5B367225-63E9-444C-A1C3-5ADA311451F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64" name="Text Box 67">
          <a:extLst>
            <a:ext uri="{FF2B5EF4-FFF2-40B4-BE49-F238E27FC236}">
              <a16:creationId xmlns:a16="http://schemas.microsoft.com/office/drawing/2014/main" id="{CDFCDF9E-F04A-4799-93DF-F8B84ED969E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65" name="Text Box 68">
          <a:extLst>
            <a:ext uri="{FF2B5EF4-FFF2-40B4-BE49-F238E27FC236}">
              <a16:creationId xmlns:a16="http://schemas.microsoft.com/office/drawing/2014/main" id="{D97324F8-5CA5-4804-91AE-21074460971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66" name="Text Box 69">
          <a:extLst>
            <a:ext uri="{FF2B5EF4-FFF2-40B4-BE49-F238E27FC236}">
              <a16:creationId xmlns:a16="http://schemas.microsoft.com/office/drawing/2014/main" id="{2865FB80-70EB-4021-8D0D-7A6064A9AF1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67" name="Text Box 70">
          <a:extLst>
            <a:ext uri="{FF2B5EF4-FFF2-40B4-BE49-F238E27FC236}">
              <a16:creationId xmlns:a16="http://schemas.microsoft.com/office/drawing/2014/main" id="{86BFBE4E-62D6-4D7E-8384-855CF25E7DB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68" name="Text Box 71">
          <a:extLst>
            <a:ext uri="{FF2B5EF4-FFF2-40B4-BE49-F238E27FC236}">
              <a16:creationId xmlns:a16="http://schemas.microsoft.com/office/drawing/2014/main" id="{A9D3FD20-595E-4301-92EB-5011148BB06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69" name="Text Box 72">
          <a:extLst>
            <a:ext uri="{FF2B5EF4-FFF2-40B4-BE49-F238E27FC236}">
              <a16:creationId xmlns:a16="http://schemas.microsoft.com/office/drawing/2014/main" id="{0A63DC82-DCB4-4D5A-AC0E-B1E17CE3934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70" name="Text Box 73">
          <a:extLst>
            <a:ext uri="{FF2B5EF4-FFF2-40B4-BE49-F238E27FC236}">
              <a16:creationId xmlns:a16="http://schemas.microsoft.com/office/drawing/2014/main" id="{11D5A13D-F003-4201-B73F-A66702260C7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71" name="Text Box 74">
          <a:extLst>
            <a:ext uri="{FF2B5EF4-FFF2-40B4-BE49-F238E27FC236}">
              <a16:creationId xmlns:a16="http://schemas.microsoft.com/office/drawing/2014/main" id="{B62A3D68-41AF-47A5-9B6A-4BEEA6411BA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72" name="Text Box 75">
          <a:extLst>
            <a:ext uri="{FF2B5EF4-FFF2-40B4-BE49-F238E27FC236}">
              <a16:creationId xmlns:a16="http://schemas.microsoft.com/office/drawing/2014/main" id="{EF35F484-A9CD-47FB-99CC-AEC2E46E934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73" name="Text Box 76">
          <a:extLst>
            <a:ext uri="{FF2B5EF4-FFF2-40B4-BE49-F238E27FC236}">
              <a16:creationId xmlns:a16="http://schemas.microsoft.com/office/drawing/2014/main" id="{3CFBCB63-01E0-4877-979F-D8D1B131778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74" name="Text Box 77">
          <a:extLst>
            <a:ext uri="{FF2B5EF4-FFF2-40B4-BE49-F238E27FC236}">
              <a16:creationId xmlns:a16="http://schemas.microsoft.com/office/drawing/2014/main" id="{01DD891B-E308-46B6-8D7C-87B31ACF030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75" name="Text Box 78">
          <a:extLst>
            <a:ext uri="{FF2B5EF4-FFF2-40B4-BE49-F238E27FC236}">
              <a16:creationId xmlns:a16="http://schemas.microsoft.com/office/drawing/2014/main" id="{3C27603F-C03E-4BF7-86AD-5924D8BB2F6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76" name="Text Box 79">
          <a:extLst>
            <a:ext uri="{FF2B5EF4-FFF2-40B4-BE49-F238E27FC236}">
              <a16:creationId xmlns:a16="http://schemas.microsoft.com/office/drawing/2014/main" id="{D8088A47-FFEF-4A4B-8790-3C09DCAE520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77" name="Text Box 65">
          <a:extLst>
            <a:ext uri="{FF2B5EF4-FFF2-40B4-BE49-F238E27FC236}">
              <a16:creationId xmlns:a16="http://schemas.microsoft.com/office/drawing/2014/main" id="{CFFBBC55-DDA7-4A26-9266-4ED8EE615AF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78" name="Text Box 66">
          <a:extLst>
            <a:ext uri="{FF2B5EF4-FFF2-40B4-BE49-F238E27FC236}">
              <a16:creationId xmlns:a16="http://schemas.microsoft.com/office/drawing/2014/main" id="{DA17E02D-6BD6-4DA8-8391-8EF0CF0B12C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79" name="Text Box 67">
          <a:extLst>
            <a:ext uri="{FF2B5EF4-FFF2-40B4-BE49-F238E27FC236}">
              <a16:creationId xmlns:a16="http://schemas.microsoft.com/office/drawing/2014/main" id="{FA293A43-0BC9-453E-B05E-60BE48BE3D1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80" name="Text Box 68">
          <a:extLst>
            <a:ext uri="{FF2B5EF4-FFF2-40B4-BE49-F238E27FC236}">
              <a16:creationId xmlns:a16="http://schemas.microsoft.com/office/drawing/2014/main" id="{2BD71B29-7701-4165-9CAF-15B73F6B6A6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81" name="Text Box 69">
          <a:extLst>
            <a:ext uri="{FF2B5EF4-FFF2-40B4-BE49-F238E27FC236}">
              <a16:creationId xmlns:a16="http://schemas.microsoft.com/office/drawing/2014/main" id="{3AA66629-7F1D-4847-A40B-62437DD570D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82" name="Text Box 70">
          <a:extLst>
            <a:ext uri="{FF2B5EF4-FFF2-40B4-BE49-F238E27FC236}">
              <a16:creationId xmlns:a16="http://schemas.microsoft.com/office/drawing/2014/main" id="{62F03687-8EC2-46A3-AD71-31CFC06F8F2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83" name="Text Box 71">
          <a:extLst>
            <a:ext uri="{FF2B5EF4-FFF2-40B4-BE49-F238E27FC236}">
              <a16:creationId xmlns:a16="http://schemas.microsoft.com/office/drawing/2014/main" id="{2E45CBB7-83E2-4DC5-8435-0728BCA2D00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84" name="Text Box 72">
          <a:extLst>
            <a:ext uri="{FF2B5EF4-FFF2-40B4-BE49-F238E27FC236}">
              <a16:creationId xmlns:a16="http://schemas.microsoft.com/office/drawing/2014/main" id="{6686C37C-B496-46DD-8DB2-783B45B8645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85" name="Text Box 73">
          <a:extLst>
            <a:ext uri="{FF2B5EF4-FFF2-40B4-BE49-F238E27FC236}">
              <a16:creationId xmlns:a16="http://schemas.microsoft.com/office/drawing/2014/main" id="{E2824AE5-317D-4232-AC8D-EF61C3C14B3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86" name="Text Box 74">
          <a:extLst>
            <a:ext uri="{FF2B5EF4-FFF2-40B4-BE49-F238E27FC236}">
              <a16:creationId xmlns:a16="http://schemas.microsoft.com/office/drawing/2014/main" id="{79414190-2279-4EF3-9BDF-D618686F989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87" name="Text Box 75">
          <a:extLst>
            <a:ext uri="{FF2B5EF4-FFF2-40B4-BE49-F238E27FC236}">
              <a16:creationId xmlns:a16="http://schemas.microsoft.com/office/drawing/2014/main" id="{E9E50608-979B-4D1D-B220-73551538A04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88" name="Text Box 76">
          <a:extLst>
            <a:ext uri="{FF2B5EF4-FFF2-40B4-BE49-F238E27FC236}">
              <a16:creationId xmlns:a16="http://schemas.microsoft.com/office/drawing/2014/main" id="{07AE19C6-3FCD-4F23-913D-34E71FA536D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89" name="Text Box 77">
          <a:extLst>
            <a:ext uri="{FF2B5EF4-FFF2-40B4-BE49-F238E27FC236}">
              <a16:creationId xmlns:a16="http://schemas.microsoft.com/office/drawing/2014/main" id="{831721DE-6493-4413-931E-3CA181CA516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90" name="Text Box 78">
          <a:extLst>
            <a:ext uri="{FF2B5EF4-FFF2-40B4-BE49-F238E27FC236}">
              <a16:creationId xmlns:a16="http://schemas.microsoft.com/office/drawing/2014/main" id="{044B7EA1-4D05-4B7A-A570-62BF6E69DC7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91" name="Text Box 79">
          <a:extLst>
            <a:ext uri="{FF2B5EF4-FFF2-40B4-BE49-F238E27FC236}">
              <a16:creationId xmlns:a16="http://schemas.microsoft.com/office/drawing/2014/main" id="{6AF400D1-96BF-46BB-8953-1C8DC7EE6DC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92" name="Text Box 65">
          <a:extLst>
            <a:ext uri="{FF2B5EF4-FFF2-40B4-BE49-F238E27FC236}">
              <a16:creationId xmlns:a16="http://schemas.microsoft.com/office/drawing/2014/main" id="{9A75F51B-340E-40F7-B241-0EF9AA65503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93" name="Text Box 66">
          <a:extLst>
            <a:ext uri="{FF2B5EF4-FFF2-40B4-BE49-F238E27FC236}">
              <a16:creationId xmlns:a16="http://schemas.microsoft.com/office/drawing/2014/main" id="{AAAC6433-67B6-4259-92C3-59EAA2318BD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94" name="Text Box 67">
          <a:extLst>
            <a:ext uri="{FF2B5EF4-FFF2-40B4-BE49-F238E27FC236}">
              <a16:creationId xmlns:a16="http://schemas.microsoft.com/office/drawing/2014/main" id="{77F64018-02E4-44ED-8C6E-5B6328ED6C4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95" name="Text Box 68">
          <a:extLst>
            <a:ext uri="{FF2B5EF4-FFF2-40B4-BE49-F238E27FC236}">
              <a16:creationId xmlns:a16="http://schemas.microsoft.com/office/drawing/2014/main" id="{81E7359C-4C87-45BE-B9F0-ACB9E144304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96" name="Text Box 69">
          <a:extLst>
            <a:ext uri="{FF2B5EF4-FFF2-40B4-BE49-F238E27FC236}">
              <a16:creationId xmlns:a16="http://schemas.microsoft.com/office/drawing/2014/main" id="{943E5D77-8090-4F86-833E-E714BE98877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97" name="Text Box 70">
          <a:extLst>
            <a:ext uri="{FF2B5EF4-FFF2-40B4-BE49-F238E27FC236}">
              <a16:creationId xmlns:a16="http://schemas.microsoft.com/office/drawing/2014/main" id="{B5111E53-8F05-49D9-B63E-7FD260F3755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98" name="Text Box 71">
          <a:extLst>
            <a:ext uri="{FF2B5EF4-FFF2-40B4-BE49-F238E27FC236}">
              <a16:creationId xmlns:a16="http://schemas.microsoft.com/office/drawing/2014/main" id="{1969B731-69B2-4954-898D-BFD008D3825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999" name="Text Box 72">
          <a:extLst>
            <a:ext uri="{FF2B5EF4-FFF2-40B4-BE49-F238E27FC236}">
              <a16:creationId xmlns:a16="http://schemas.microsoft.com/office/drawing/2014/main" id="{2928499A-5EC0-4FB1-9F6D-6DCA405B88E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00" name="Text Box 73">
          <a:extLst>
            <a:ext uri="{FF2B5EF4-FFF2-40B4-BE49-F238E27FC236}">
              <a16:creationId xmlns:a16="http://schemas.microsoft.com/office/drawing/2014/main" id="{4FA0E52D-5DD0-4801-BFD4-A82603F64BA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01" name="Text Box 74">
          <a:extLst>
            <a:ext uri="{FF2B5EF4-FFF2-40B4-BE49-F238E27FC236}">
              <a16:creationId xmlns:a16="http://schemas.microsoft.com/office/drawing/2014/main" id="{1B9F09DA-FAEB-4A02-93AB-67A26D00758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02" name="Text Box 75">
          <a:extLst>
            <a:ext uri="{FF2B5EF4-FFF2-40B4-BE49-F238E27FC236}">
              <a16:creationId xmlns:a16="http://schemas.microsoft.com/office/drawing/2014/main" id="{C76E552B-C8A9-4E30-A805-5075F2E4149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03" name="Text Box 76">
          <a:extLst>
            <a:ext uri="{FF2B5EF4-FFF2-40B4-BE49-F238E27FC236}">
              <a16:creationId xmlns:a16="http://schemas.microsoft.com/office/drawing/2014/main" id="{7D1DB09B-A030-4B2B-A63F-0B0A4C92B56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04" name="Text Box 77">
          <a:extLst>
            <a:ext uri="{FF2B5EF4-FFF2-40B4-BE49-F238E27FC236}">
              <a16:creationId xmlns:a16="http://schemas.microsoft.com/office/drawing/2014/main" id="{D08E2321-B0E6-49FB-A347-4F9BA32BE91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05" name="Text Box 78">
          <a:extLst>
            <a:ext uri="{FF2B5EF4-FFF2-40B4-BE49-F238E27FC236}">
              <a16:creationId xmlns:a16="http://schemas.microsoft.com/office/drawing/2014/main" id="{DA04DA67-76F4-42E4-BD54-2FA91CDFC45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06" name="Text Box 79">
          <a:extLst>
            <a:ext uri="{FF2B5EF4-FFF2-40B4-BE49-F238E27FC236}">
              <a16:creationId xmlns:a16="http://schemas.microsoft.com/office/drawing/2014/main" id="{136600BC-EAC3-4742-8050-895F5CFDC8C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07" name="Text Box 65">
          <a:extLst>
            <a:ext uri="{FF2B5EF4-FFF2-40B4-BE49-F238E27FC236}">
              <a16:creationId xmlns:a16="http://schemas.microsoft.com/office/drawing/2014/main" id="{10571CC2-6924-4998-8797-035C6188134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08" name="Text Box 66">
          <a:extLst>
            <a:ext uri="{FF2B5EF4-FFF2-40B4-BE49-F238E27FC236}">
              <a16:creationId xmlns:a16="http://schemas.microsoft.com/office/drawing/2014/main" id="{41888007-ABCF-4FBC-9C45-6951E085ED2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09" name="Text Box 67">
          <a:extLst>
            <a:ext uri="{FF2B5EF4-FFF2-40B4-BE49-F238E27FC236}">
              <a16:creationId xmlns:a16="http://schemas.microsoft.com/office/drawing/2014/main" id="{F4D0B2C0-EAB7-47C7-9DC6-3071EA30AA6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10" name="Text Box 68">
          <a:extLst>
            <a:ext uri="{FF2B5EF4-FFF2-40B4-BE49-F238E27FC236}">
              <a16:creationId xmlns:a16="http://schemas.microsoft.com/office/drawing/2014/main" id="{3A24D8B9-2FE9-417C-91BA-687CD20255B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11" name="Text Box 69">
          <a:extLst>
            <a:ext uri="{FF2B5EF4-FFF2-40B4-BE49-F238E27FC236}">
              <a16:creationId xmlns:a16="http://schemas.microsoft.com/office/drawing/2014/main" id="{9163ED0D-DE12-48A7-ACF5-B1087192430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12" name="Text Box 70">
          <a:extLst>
            <a:ext uri="{FF2B5EF4-FFF2-40B4-BE49-F238E27FC236}">
              <a16:creationId xmlns:a16="http://schemas.microsoft.com/office/drawing/2014/main" id="{F8469D56-30C3-4573-8E7C-BA610EAA515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13" name="Text Box 71">
          <a:extLst>
            <a:ext uri="{FF2B5EF4-FFF2-40B4-BE49-F238E27FC236}">
              <a16:creationId xmlns:a16="http://schemas.microsoft.com/office/drawing/2014/main" id="{186A04F0-6586-4C7A-862A-A23642DEF77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14" name="Text Box 72">
          <a:extLst>
            <a:ext uri="{FF2B5EF4-FFF2-40B4-BE49-F238E27FC236}">
              <a16:creationId xmlns:a16="http://schemas.microsoft.com/office/drawing/2014/main" id="{5CE9795B-3FC7-49D1-BCB5-1A40EAB0488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15" name="Text Box 73">
          <a:extLst>
            <a:ext uri="{FF2B5EF4-FFF2-40B4-BE49-F238E27FC236}">
              <a16:creationId xmlns:a16="http://schemas.microsoft.com/office/drawing/2014/main" id="{5527F5B5-82FF-48B4-9459-6CA5680256E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16" name="Text Box 74">
          <a:extLst>
            <a:ext uri="{FF2B5EF4-FFF2-40B4-BE49-F238E27FC236}">
              <a16:creationId xmlns:a16="http://schemas.microsoft.com/office/drawing/2014/main" id="{777BEBE6-C63E-4437-A851-934039E8878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17" name="Text Box 75">
          <a:extLst>
            <a:ext uri="{FF2B5EF4-FFF2-40B4-BE49-F238E27FC236}">
              <a16:creationId xmlns:a16="http://schemas.microsoft.com/office/drawing/2014/main" id="{6268A7E0-5CB6-4E13-9CCF-5C743F52EBB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18" name="Text Box 76">
          <a:extLst>
            <a:ext uri="{FF2B5EF4-FFF2-40B4-BE49-F238E27FC236}">
              <a16:creationId xmlns:a16="http://schemas.microsoft.com/office/drawing/2014/main" id="{9D350835-7407-4220-BF18-445649339A5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19" name="Text Box 77">
          <a:extLst>
            <a:ext uri="{FF2B5EF4-FFF2-40B4-BE49-F238E27FC236}">
              <a16:creationId xmlns:a16="http://schemas.microsoft.com/office/drawing/2014/main" id="{909CBF08-AFEA-4EB3-8A29-59570D12121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20" name="Text Box 78">
          <a:extLst>
            <a:ext uri="{FF2B5EF4-FFF2-40B4-BE49-F238E27FC236}">
              <a16:creationId xmlns:a16="http://schemas.microsoft.com/office/drawing/2014/main" id="{BD813A32-B40F-4A84-A11B-36A16B57FFA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21" name="Text Box 79">
          <a:extLst>
            <a:ext uri="{FF2B5EF4-FFF2-40B4-BE49-F238E27FC236}">
              <a16:creationId xmlns:a16="http://schemas.microsoft.com/office/drawing/2014/main" id="{9815EF90-A2CF-43E8-9298-87E80913382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22" name="Text Box 65">
          <a:extLst>
            <a:ext uri="{FF2B5EF4-FFF2-40B4-BE49-F238E27FC236}">
              <a16:creationId xmlns:a16="http://schemas.microsoft.com/office/drawing/2014/main" id="{28F58D31-AA0C-4333-A99A-7AE85F86106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23" name="Text Box 66">
          <a:extLst>
            <a:ext uri="{FF2B5EF4-FFF2-40B4-BE49-F238E27FC236}">
              <a16:creationId xmlns:a16="http://schemas.microsoft.com/office/drawing/2014/main" id="{4FC8E422-4132-45EB-8C63-159E29AC053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24" name="Text Box 67">
          <a:extLst>
            <a:ext uri="{FF2B5EF4-FFF2-40B4-BE49-F238E27FC236}">
              <a16:creationId xmlns:a16="http://schemas.microsoft.com/office/drawing/2014/main" id="{62197C46-3591-4FBA-B848-F11BF4F1A09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25" name="Text Box 68">
          <a:extLst>
            <a:ext uri="{FF2B5EF4-FFF2-40B4-BE49-F238E27FC236}">
              <a16:creationId xmlns:a16="http://schemas.microsoft.com/office/drawing/2014/main" id="{4C192CA7-3FE2-40D8-BCDA-17789C43F91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26" name="Text Box 69">
          <a:extLst>
            <a:ext uri="{FF2B5EF4-FFF2-40B4-BE49-F238E27FC236}">
              <a16:creationId xmlns:a16="http://schemas.microsoft.com/office/drawing/2014/main" id="{3AF924DA-A1D2-456E-AF65-29D5747DD96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27" name="Text Box 70">
          <a:extLst>
            <a:ext uri="{FF2B5EF4-FFF2-40B4-BE49-F238E27FC236}">
              <a16:creationId xmlns:a16="http://schemas.microsoft.com/office/drawing/2014/main" id="{28C7F432-51E6-4313-B6A5-837CA80E3B4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28" name="Text Box 71">
          <a:extLst>
            <a:ext uri="{FF2B5EF4-FFF2-40B4-BE49-F238E27FC236}">
              <a16:creationId xmlns:a16="http://schemas.microsoft.com/office/drawing/2014/main" id="{B0F3FA63-E9A8-4CD9-AEA1-59C13028EF5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29" name="Text Box 72">
          <a:extLst>
            <a:ext uri="{FF2B5EF4-FFF2-40B4-BE49-F238E27FC236}">
              <a16:creationId xmlns:a16="http://schemas.microsoft.com/office/drawing/2014/main" id="{721A98BD-C6A3-47F4-9BB9-F1A0023C25E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30" name="Text Box 73">
          <a:extLst>
            <a:ext uri="{FF2B5EF4-FFF2-40B4-BE49-F238E27FC236}">
              <a16:creationId xmlns:a16="http://schemas.microsoft.com/office/drawing/2014/main" id="{B3B76A81-042C-4862-B663-15875E56CC7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31" name="Text Box 74">
          <a:extLst>
            <a:ext uri="{FF2B5EF4-FFF2-40B4-BE49-F238E27FC236}">
              <a16:creationId xmlns:a16="http://schemas.microsoft.com/office/drawing/2014/main" id="{500CB8F4-0F44-4674-802E-82FA8B446B7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32" name="Text Box 75">
          <a:extLst>
            <a:ext uri="{FF2B5EF4-FFF2-40B4-BE49-F238E27FC236}">
              <a16:creationId xmlns:a16="http://schemas.microsoft.com/office/drawing/2014/main" id="{4969889B-7770-42D1-8391-E72628C75A1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33" name="Text Box 76">
          <a:extLst>
            <a:ext uri="{FF2B5EF4-FFF2-40B4-BE49-F238E27FC236}">
              <a16:creationId xmlns:a16="http://schemas.microsoft.com/office/drawing/2014/main" id="{DDB9843E-F3AB-4CC5-8331-F4D6AD37D3F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34" name="Text Box 77">
          <a:extLst>
            <a:ext uri="{FF2B5EF4-FFF2-40B4-BE49-F238E27FC236}">
              <a16:creationId xmlns:a16="http://schemas.microsoft.com/office/drawing/2014/main" id="{2ADF92F8-BDBA-49DE-9184-7E1AE4240D8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35" name="Text Box 78">
          <a:extLst>
            <a:ext uri="{FF2B5EF4-FFF2-40B4-BE49-F238E27FC236}">
              <a16:creationId xmlns:a16="http://schemas.microsoft.com/office/drawing/2014/main" id="{3C5E2736-9BD1-4F27-A467-CB8F1AA9D90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36" name="Text Box 79">
          <a:extLst>
            <a:ext uri="{FF2B5EF4-FFF2-40B4-BE49-F238E27FC236}">
              <a16:creationId xmlns:a16="http://schemas.microsoft.com/office/drawing/2014/main" id="{15DA48AE-D39F-4E01-8928-04114A0674D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37" name="Text Box 65">
          <a:extLst>
            <a:ext uri="{FF2B5EF4-FFF2-40B4-BE49-F238E27FC236}">
              <a16:creationId xmlns:a16="http://schemas.microsoft.com/office/drawing/2014/main" id="{9F8E0309-142A-4959-8F17-CD4B425219B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38" name="Text Box 66">
          <a:extLst>
            <a:ext uri="{FF2B5EF4-FFF2-40B4-BE49-F238E27FC236}">
              <a16:creationId xmlns:a16="http://schemas.microsoft.com/office/drawing/2014/main" id="{EE3571EA-F774-40E1-ACD9-A22930345D5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39" name="Text Box 67">
          <a:extLst>
            <a:ext uri="{FF2B5EF4-FFF2-40B4-BE49-F238E27FC236}">
              <a16:creationId xmlns:a16="http://schemas.microsoft.com/office/drawing/2014/main" id="{20EA20EF-C81A-4CF2-9BBD-C87A2E98376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40" name="Text Box 68">
          <a:extLst>
            <a:ext uri="{FF2B5EF4-FFF2-40B4-BE49-F238E27FC236}">
              <a16:creationId xmlns:a16="http://schemas.microsoft.com/office/drawing/2014/main" id="{2271D5A3-DDEE-489D-A5FF-8D28D6A3DFD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41" name="Text Box 69">
          <a:extLst>
            <a:ext uri="{FF2B5EF4-FFF2-40B4-BE49-F238E27FC236}">
              <a16:creationId xmlns:a16="http://schemas.microsoft.com/office/drawing/2014/main" id="{9D822658-26AF-4885-BCD7-5B267CD6440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42" name="Text Box 70">
          <a:extLst>
            <a:ext uri="{FF2B5EF4-FFF2-40B4-BE49-F238E27FC236}">
              <a16:creationId xmlns:a16="http://schemas.microsoft.com/office/drawing/2014/main" id="{A5FB83C6-7036-4634-AC26-64CB28591AF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43" name="Text Box 71">
          <a:extLst>
            <a:ext uri="{FF2B5EF4-FFF2-40B4-BE49-F238E27FC236}">
              <a16:creationId xmlns:a16="http://schemas.microsoft.com/office/drawing/2014/main" id="{D330623F-4B65-4CAE-8B1C-097FC44DFEC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44" name="Text Box 72">
          <a:extLst>
            <a:ext uri="{FF2B5EF4-FFF2-40B4-BE49-F238E27FC236}">
              <a16:creationId xmlns:a16="http://schemas.microsoft.com/office/drawing/2014/main" id="{03D236BD-8EBB-434A-A9BC-ED5EF696611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45" name="Text Box 73">
          <a:extLst>
            <a:ext uri="{FF2B5EF4-FFF2-40B4-BE49-F238E27FC236}">
              <a16:creationId xmlns:a16="http://schemas.microsoft.com/office/drawing/2014/main" id="{C8708805-94F0-4D30-B5CB-AB5E879CC11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46" name="Text Box 74">
          <a:extLst>
            <a:ext uri="{FF2B5EF4-FFF2-40B4-BE49-F238E27FC236}">
              <a16:creationId xmlns:a16="http://schemas.microsoft.com/office/drawing/2014/main" id="{43A4DDBC-D6AE-4099-8E4E-F00A6D95C6F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47" name="Text Box 75">
          <a:extLst>
            <a:ext uri="{FF2B5EF4-FFF2-40B4-BE49-F238E27FC236}">
              <a16:creationId xmlns:a16="http://schemas.microsoft.com/office/drawing/2014/main" id="{110BFA5A-89EC-406C-B796-84B0AE01FE4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48" name="Text Box 76">
          <a:extLst>
            <a:ext uri="{FF2B5EF4-FFF2-40B4-BE49-F238E27FC236}">
              <a16:creationId xmlns:a16="http://schemas.microsoft.com/office/drawing/2014/main" id="{9C74260A-0DB0-4651-B622-E4BC6D19BF5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49" name="Text Box 77">
          <a:extLst>
            <a:ext uri="{FF2B5EF4-FFF2-40B4-BE49-F238E27FC236}">
              <a16:creationId xmlns:a16="http://schemas.microsoft.com/office/drawing/2014/main" id="{105B3C8E-3ADB-4F46-8338-6A65C96D574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50" name="Text Box 78">
          <a:extLst>
            <a:ext uri="{FF2B5EF4-FFF2-40B4-BE49-F238E27FC236}">
              <a16:creationId xmlns:a16="http://schemas.microsoft.com/office/drawing/2014/main" id="{67870E4B-8DEB-4E64-9819-58954C037C1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51" name="Text Box 79">
          <a:extLst>
            <a:ext uri="{FF2B5EF4-FFF2-40B4-BE49-F238E27FC236}">
              <a16:creationId xmlns:a16="http://schemas.microsoft.com/office/drawing/2014/main" id="{77947187-CB74-4EF9-93D4-A7C16B3098B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52" name="Text Box 65">
          <a:extLst>
            <a:ext uri="{FF2B5EF4-FFF2-40B4-BE49-F238E27FC236}">
              <a16:creationId xmlns:a16="http://schemas.microsoft.com/office/drawing/2014/main" id="{9497F338-80E0-4FEF-ADBC-FAA28924791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53" name="Text Box 66">
          <a:extLst>
            <a:ext uri="{FF2B5EF4-FFF2-40B4-BE49-F238E27FC236}">
              <a16:creationId xmlns:a16="http://schemas.microsoft.com/office/drawing/2014/main" id="{468DC317-A5D9-4D33-B702-78DF541D1D3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54" name="Text Box 67">
          <a:extLst>
            <a:ext uri="{FF2B5EF4-FFF2-40B4-BE49-F238E27FC236}">
              <a16:creationId xmlns:a16="http://schemas.microsoft.com/office/drawing/2014/main" id="{17BBF882-15C9-4973-B992-DAE7F577329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55" name="Text Box 68">
          <a:extLst>
            <a:ext uri="{FF2B5EF4-FFF2-40B4-BE49-F238E27FC236}">
              <a16:creationId xmlns:a16="http://schemas.microsoft.com/office/drawing/2014/main" id="{24D73601-57F5-4874-9BB2-C8969BB5286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56" name="Text Box 69">
          <a:extLst>
            <a:ext uri="{FF2B5EF4-FFF2-40B4-BE49-F238E27FC236}">
              <a16:creationId xmlns:a16="http://schemas.microsoft.com/office/drawing/2014/main" id="{811043CF-E9EE-47BF-85D9-AAEB3CBFEDB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57" name="Text Box 70">
          <a:extLst>
            <a:ext uri="{FF2B5EF4-FFF2-40B4-BE49-F238E27FC236}">
              <a16:creationId xmlns:a16="http://schemas.microsoft.com/office/drawing/2014/main" id="{7E706000-8349-41B5-8308-15EA8584F4F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58" name="Text Box 71">
          <a:extLst>
            <a:ext uri="{FF2B5EF4-FFF2-40B4-BE49-F238E27FC236}">
              <a16:creationId xmlns:a16="http://schemas.microsoft.com/office/drawing/2014/main" id="{6122A8D9-F1AD-48FE-9255-89308CE9930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59" name="Text Box 72">
          <a:extLst>
            <a:ext uri="{FF2B5EF4-FFF2-40B4-BE49-F238E27FC236}">
              <a16:creationId xmlns:a16="http://schemas.microsoft.com/office/drawing/2014/main" id="{28176F6F-4A14-4698-B391-5E4E84EBFAE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60" name="Text Box 73">
          <a:extLst>
            <a:ext uri="{FF2B5EF4-FFF2-40B4-BE49-F238E27FC236}">
              <a16:creationId xmlns:a16="http://schemas.microsoft.com/office/drawing/2014/main" id="{E1CC0F69-032A-431C-B0C9-473F16740E2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61" name="Text Box 74">
          <a:extLst>
            <a:ext uri="{FF2B5EF4-FFF2-40B4-BE49-F238E27FC236}">
              <a16:creationId xmlns:a16="http://schemas.microsoft.com/office/drawing/2014/main" id="{2AF0FB76-AFCF-487B-9ED9-CED721C14CD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62" name="Text Box 75">
          <a:extLst>
            <a:ext uri="{FF2B5EF4-FFF2-40B4-BE49-F238E27FC236}">
              <a16:creationId xmlns:a16="http://schemas.microsoft.com/office/drawing/2014/main" id="{48DEC26B-A905-4513-83C6-5C7A648B397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63" name="Text Box 76">
          <a:extLst>
            <a:ext uri="{FF2B5EF4-FFF2-40B4-BE49-F238E27FC236}">
              <a16:creationId xmlns:a16="http://schemas.microsoft.com/office/drawing/2014/main" id="{18E77C54-0D65-4E86-9A71-5CF5EB2AD66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64" name="Text Box 77">
          <a:extLst>
            <a:ext uri="{FF2B5EF4-FFF2-40B4-BE49-F238E27FC236}">
              <a16:creationId xmlns:a16="http://schemas.microsoft.com/office/drawing/2014/main" id="{5542A2AE-3A53-4695-9EC2-D4464A37A9C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65" name="Text Box 78">
          <a:extLst>
            <a:ext uri="{FF2B5EF4-FFF2-40B4-BE49-F238E27FC236}">
              <a16:creationId xmlns:a16="http://schemas.microsoft.com/office/drawing/2014/main" id="{A0A077A6-8B8E-4545-A8A1-FDDC058FF11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66" name="Text Box 79">
          <a:extLst>
            <a:ext uri="{FF2B5EF4-FFF2-40B4-BE49-F238E27FC236}">
              <a16:creationId xmlns:a16="http://schemas.microsoft.com/office/drawing/2014/main" id="{81EADB79-44D8-4470-8365-0ED0908745C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67" name="Text Box 65">
          <a:extLst>
            <a:ext uri="{FF2B5EF4-FFF2-40B4-BE49-F238E27FC236}">
              <a16:creationId xmlns:a16="http://schemas.microsoft.com/office/drawing/2014/main" id="{B9A1E21F-DDCE-41ED-8838-D210B9A9FCA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68" name="Text Box 66">
          <a:extLst>
            <a:ext uri="{FF2B5EF4-FFF2-40B4-BE49-F238E27FC236}">
              <a16:creationId xmlns:a16="http://schemas.microsoft.com/office/drawing/2014/main" id="{B5E016F3-2A57-4C51-A49C-2C425F0B90B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69" name="Text Box 67">
          <a:extLst>
            <a:ext uri="{FF2B5EF4-FFF2-40B4-BE49-F238E27FC236}">
              <a16:creationId xmlns:a16="http://schemas.microsoft.com/office/drawing/2014/main" id="{843EE1B0-CDD2-4608-BA5D-DBA2EB3C132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70" name="Text Box 68">
          <a:extLst>
            <a:ext uri="{FF2B5EF4-FFF2-40B4-BE49-F238E27FC236}">
              <a16:creationId xmlns:a16="http://schemas.microsoft.com/office/drawing/2014/main" id="{9EDF8133-5652-4CAA-AD91-AB1917E97E7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71" name="Text Box 69">
          <a:extLst>
            <a:ext uri="{FF2B5EF4-FFF2-40B4-BE49-F238E27FC236}">
              <a16:creationId xmlns:a16="http://schemas.microsoft.com/office/drawing/2014/main" id="{9FEDDDEB-5754-4FD1-B330-AD5DE5E6951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72" name="Text Box 70">
          <a:extLst>
            <a:ext uri="{FF2B5EF4-FFF2-40B4-BE49-F238E27FC236}">
              <a16:creationId xmlns:a16="http://schemas.microsoft.com/office/drawing/2014/main" id="{6608D347-6460-4AB3-BF2D-5AF03DF8CAA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73" name="Text Box 71">
          <a:extLst>
            <a:ext uri="{FF2B5EF4-FFF2-40B4-BE49-F238E27FC236}">
              <a16:creationId xmlns:a16="http://schemas.microsoft.com/office/drawing/2014/main" id="{C78E2B87-CAE1-47E6-A9E3-FE4777ADBD5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74" name="Text Box 72">
          <a:extLst>
            <a:ext uri="{FF2B5EF4-FFF2-40B4-BE49-F238E27FC236}">
              <a16:creationId xmlns:a16="http://schemas.microsoft.com/office/drawing/2014/main" id="{5ED6884A-31DD-4B48-80D8-02BC2D88C08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75" name="Text Box 73">
          <a:extLst>
            <a:ext uri="{FF2B5EF4-FFF2-40B4-BE49-F238E27FC236}">
              <a16:creationId xmlns:a16="http://schemas.microsoft.com/office/drawing/2014/main" id="{BD16F141-0FE0-41CC-9281-FF90F19F93D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76" name="Text Box 74">
          <a:extLst>
            <a:ext uri="{FF2B5EF4-FFF2-40B4-BE49-F238E27FC236}">
              <a16:creationId xmlns:a16="http://schemas.microsoft.com/office/drawing/2014/main" id="{D64692CB-17F5-4E80-91B2-0A7014F7868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77" name="Text Box 75">
          <a:extLst>
            <a:ext uri="{FF2B5EF4-FFF2-40B4-BE49-F238E27FC236}">
              <a16:creationId xmlns:a16="http://schemas.microsoft.com/office/drawing/2014/main" id="{EED8E4A6-7AD5-43CB-9D08-3ABF047C827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78" name="Text Box 76">
          <a:extLst>
            <a:ext uri="{FF2B5EF4-FFF2-40B4-BE49-F238E27FC236}">
              <a16:creationId xmlns:a16="http://schemas.microsoft.com/office/drawing/2014/main" id="{92137172-4160-47A8-A98C-991C8D476FC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79" name="Text Box 77">
          <a:extLst>
            <a:ext uri="{FF2B5EF4-FFF2-40B4-BE49-F238E27FC236}">
              <a16:creationId xmlns:a16="http://schemas.microsoft.com/office/drawing/2014/main" id="{FB409532-5FD1-4037-9C65-8BC86BD100C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80" name="Text Box 78">
          <a:extLst>
            <a:ext uri="{FF2B5EF4-FFF2-40B4-BE49-F238E27FC236}">
              <a16:creationId xmlns:a16="http://schemas.microsoft.com/office/drawing/2014/main" id="{6011288F-0BE3-4831-85B7-8D18F83E8CB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81" name="Text Box 79">
          <a:extLst>
            <a:ext uri="{FF2B5EF4-FFF2-40B4-BE49-F238E27FC236}">
              <a16:creationId xmlns:a16="http://schemas.microsoft.com/office/drawing/2014/main" id="{FE3560AB-0C17-4125-9EB8-0BDAF35F63F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82" name="Text Box 65">
          <a:extLst>
            <a:ext uri="{FF2B5EF4-FFF2-40B4-BE49-F238E27FC236}">
              <a16:creationId xmlns:a16="http://schemas.microsoft.com/office/drawing/2014/main" id="{A0CBE47A-5133-479B-9415-19F0742BC99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83" name="Text Box 66">
          <a:extLst>
            <a:ext uri="{FF2B5EF4-FFF2-40B4-BE49-F238E27FC236}">
              <a16:creationId xmlns:a16="http://schemas.microsoft.com/office/drawing/2014/main" id="{B0682667-2D62-4A9A-8929-E20E8F716EC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84" name="Text Box 67">
          <a:extLst>
            <a:ext uri="{FF2B5EF4-FFF2-40B4-BE49-F238E27FC236}">
              <a16:creationId xmlns:a16="http://schemas.microsoft.com/office/drawing/2014/main" id="{38430BB7-E3CD-4A8B-8C61-51A395005EA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85" name="Text Box 68">
          <a:extLst>
            <a:ext uri="{FF2B5EF4-FFF2-40B4-BE49-F238E27FC236}">
              <a16:creationId xmlns:a16="http://schemas.microsoft.com/office/drawing/2014/main" id="{0A388F0F-0B92-481A-9DD6-BC1FDBE17B0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86" name="Text Box 69">
          <a:extLst>
            <a:ext uri="{FF2B5EF4-FFF2-40B4-BE49-F238E27FC236}">
              <a16:creationId xmlns:a16="http://schemas.microsoft.com/office/drawing/2014/main" id="{5DA4BEBA-337A-421F-B6B9-885047552F9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87" name="Text Box 70">
          <a:extLst>
            <a:ext uri="{FF2B5EF4-FFF2-40B4-BE49-F238E27FC236}">
              <a16:creationId xmlns:a16="http://schemas.microsoft.com/office/drawing/2014/main" id="{07B66D7A-6176-41D8-BF14-D357F30FEEC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88" name="Text Box 71">
          <a:extLst>
            <a:ext uri="{FF2B5EF4-FFF2-40B4-BE49-F238E27FC236}">
              <a16:creationId xmlns:a16="http://schemas.microsoft.com/office/drawing/2014/main" id="{C7099FA2-68C2-4B41-9EA8-5BD66AC43DE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89" name="Text Box 72">
          <a:extLst>
            <a:ext uri="{FF2B5EF4-FFF2-40B4-BE49-F238E27FC236}">
              <a16:creationId xmlns:a16="http://schemas.microsoft.com/office/drawing/2014/main" id="{6734F6BB-36C5-460A-8BDB-9F1BFC5A97F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90" name="Text Box 73">
          <a:extLst>
            <a:ext uri="{FF2B5EF4-FFF2-40B4-BE49-F238E27FC236}">
              <a16:creationId xmlns:a16="http://schemas.microsoft.com/office/drawing/2014/main" id="{19593C69-B27B-4693-9BF6-1A8D391B007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91" name="Text Box 74">
          <a:extLst>
            <a:ext uri="{FF2B5EF4-FFF2-40B4-BE49-F238E27FC236}">
              <a16:creationId xmlns:a16="http://schemas.microsoft.com/office/drawing/2014/main" id="{97D37354-B6D3-4F5A-8892-ED5AF73502A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92" name="Text Box 75">
          <a:extLst>
            <a:ext uri="{FF2B5EF4-FFF2-40B4-BE49-F238E27FC236}">
              <a16:creationId xmlns:a16="http://schemas.microsoft.com/office/drawing/2014/main" id="{7FBC3403-E3E9-4882-9594-4E905B76249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93" name="Text Box 76">
          <a:extLst>
            <a:ext uri="{FF2B5EF4-FFF2-40B4-BE49-F238E27FC236}">
              <a16:creationId xmlns:a16="http://schemas.microsoft.com/office/drawing/2014/main" id="{859C7AFE-FC61-405B-A955-FF2BD4D1B7E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94" name="Text Box 77">
          <a:extLst>
            <a:ext uri="{FF2B5EF4-FFF2-40B4-BE49-F238E27FC236}">
              <a16:creationId xmlns:a16="http://schemas.microsoft.com/office/drawing/2014/main" id="{615CAE77-2676-4816-A66C-302A8952930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95" name="Text Box 78">
          <a:extLst>
            <a:ext uri="{FF2B5EF4-FFF2-40B4-BE49-F238E27FC236}">
              <a16:creationId xmlns:a16="http://schemas.microsoft.com/office/drawing/2014/main" id="{EBA16388-AC7D-4727-871F-646B4373331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96" name="Text Box 79">
          <a:extLst>
            <a:ext uri="{FF2B5EF4-FFF2-40B4-BE49-F238E27FC236}">
              <a16:creationId xmlns:a16="http://schemas.microsoft.com/office/drawing/2014/main" id="{B58FFD32-6259-48CE-BC0B-A76232D5C7C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97" name="Text Box 65">
          <a:extLst>
            <a:ext uri="{FF2B5EF4-FFF2-40B4-BE49-F238E27FC236}">
              <a16:creationId xmlns:a16="http://schemas.microsoft.com/office/drawing/2014/main" id="{6468FA18-A4D9-46FA-B567-977D18FD4B8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98" name="Text Box 66">
          <a:extLst>
            <a:ext uri="{FF2B5EF4-FFF2-40B4-BE49-F238E27FC236}">
              <a16:creationId xmlns:a16="http://schemas.microsoft.com/office/drawing/2014/main" id="{66237E51-EBEB-4AD8-85DD-3A62CD08878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099" name="Text Box 67">
          <a:extLst>
            <a:ext uri="{FF2B5EF4-FFF2-40B4-BE49-F238E27FC236}">
              <a16:creationId xmlns:a16="http://schemas.microsoft.com/office/drawing/2014/main" id="{AEBE4C9E-EE5B-4FCA-9A7C-5E268461314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00" name="Text Box 68">
          <a:extLst>
            <a:ext uri="{FF2B5EF4-FFF2-40B4-BE49-F238E27FC236}">
              <a16:creationId xmlns:a16="http://schemas.microsoft.com/office/drawing/2014/main" id="{AF9EB168-0B3A-492F-8245-C03F62426C4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01" name="Text Box 69">
          <a:extLst>
            <a:ext uri="{FF2B5EF4-FFF2-40B4-BE49-F238E27FC236}">
              <a16:creationId xmlns:a16="http://schemas.microsoft.com/office/drawing/2014/main" id="{21DD3582-0635-4DDD-A893-C3D293765D9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02" name="Text Box 70">
          <a:extLst>
            <a:ext uri="{FF2B5EF4-FFF2-40B4-BE49-F238E27FC236}">
              <a16:creationId xmlns:a16="http://schemas.microsoft.com/office/drawing/2014/main" id="{3AC7715A-21A2-44A5-B858-9C8495966FF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03" name="Text Box 71">
          <a:extLst>
            <a:ext uri="{FF2B5EF4-FFF2-40B4-BE49-F238E27FC236}">
              <a16:creationId xmlns:a16="http://schemas.microsoft.com/office/drawing/2014/main" id="{18889167-9749-4C76-8CEB-00BCAD60B41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04" name="Text Box 72">
          <a:extLst>
            <a:ext uri="{FF2B5EF4-FFF2-40B4-BE49-F238E27FC236}">
              <a16:creationId xmlns:a16="http://schemas.microsoft.com/office/drawing/2014/main" id="{1C3A7D5C-DBA6-41C7-903E-CE4F7283A05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05" name="Text Box 73">
          <a:extLst>
            <a:ext uri="{FF2B5EF4-FFF2-40B4-BE49-F238E27FC236}">
              <a16:creationId xmlns:a16="http://schemas.microsoft.com/office/drawing/2014/main" id="{87CD7D5C-96E5-4273-B4AE-91178875C89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06" name="Text Box 74">
          <a:extLst>
            <a:ext uri="{FF2B5EF4-FFF2-40B4-BE49-F238E27FC236}">
              <a16:creationId xmlns:a16="http://schemas.microsoft.com/office/drawing/2014/main" id="{E12D8B93-A0E7-43F5-8312-8E8C7F1CCCD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07" name="Text Box 75">
          <a:extLst>
            <a:ext uri="{FF2B5EF4-FFF2-40B4-BE49-F238E27FC236}">
              <a16:creationId xmlns:a16="http://schemas.microsoft.com/office/drawing/2014/main" id="{2F21D230-D551-435B-B520-F04830808E4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08" name="Text Box 76">
          <a:extLst>
            <a:ext uri="{FF2B5EF4-FFF2-40B4-BE49-F238E27FC236}">
              <a16:creationId xmlns:a16="http://schemas.microsoft.com/office/drawing/2014/main" id="{371D1931-5BF1-4A2E-9F9C-969DF424D65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09" name="Text Box 77">
          <a:extLst>
            <a:ext uri="{FF2B5EF4-FFF2-40B4-BE49-F238E27FC236}">
              <a16:creationId xmlns:a16="http://schemas.microsoft.com/office/drawing/2014/main" id="{C0147672-92A7-487C-A268-2C13B958BD1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10" name="Text Box 78">
          <a:extLst>
            <a:ext uri="{FF2B5EF4-FFF2-40B4-BE49-F238E27FC236}">
              <a16:creationId xmlns:a16="http://schemas.microsoft.com/office/drawing/2014/main" id="{04999A21-14F3-4F9B-A7A1-AE4C3217860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11" name="Text Box 79">
          <a:extLst>
            <a:ext uri="{FF2B5EF4-FFF2-40B4-BE49-F238E27FC236}">
              <a16:creationId xmlns:a16="http://schemas.microsoft.com/office/drawing/2014/main" id="{95E82207-EAEC-410D-8728-78467DD7C26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12" name="Text Box 65">
          <a:extLst>
            <a:ext uri="{FF2B5EF4-FFF2-40B4-BE49-F238E27FC236}">
              <a16:creationId xmlns:a16="http://schemas.microsoft.com/office/drawing/2014/main" id="{211F56D8-205C-4194-BBE4-D1F624A364B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13" name="Text Box 66">
          <a:extLst>
            <a:ext uri="{FF2B5EF4-FFF2-40B4-BE49-F238E27FC236}">
              <a16:creationId xmlns:a16="http://schemas.microsoft.com/office/drawing/2014/main" id="{231D72D3-E5E0-4FD6-BECB-B4590F3512F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14" name="Text Box 67">
          <a:extLst>
            <a:ext uri="{FF2B5EF4-FFF2-40B4-BE49-F238E27FC236}">
              <a16:creationId xmlns:a16="http://schemas.microsoft.com/office/drawing/2014/main" id="{61BB052B-A43D-422E-89AB-058DDCFE645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15" name="Text Box 68">
          <a:extLst>
            <a:ext uri="{FF2B5EF4-FFF2-40B4-BE49-F238E27FC236}">
              <a16:creationId xmlns:a16="http://schemas.microsoft.com/office/drawing/2014/main" id="{AC66CC92-8A46-468E-AC94-670E912CA1E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16" name="Text Box 69">
          <a:extLst>
            <a:ext uri="{FF2B5EF4-FFF2-40B4-BE49-F238E27FC236}">
              <a16:creationId xmlns:a16="http://schemas.microsoft.com/office/drawing/2014/main" id="{102D7652-800C-4C30-B963-C2D979C50B1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17" name="Text Box 70">
          <a:extLst>
            <a:ext uri="{FF2B5EF4-FFF2-40B4-BE49-F238E27FC236}">
              <a16:creationId xmlns:a16="http://schemas.microsoft.com/office/drawing/2014/main" id="{A447C583-5DF6-4C30-B8DD-26830FCDA1B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18" name="Text Box 71">
          <a:extLst>
            <a:ext uri="{FF2B5EF4-FFF2-40B4-BE49-F238E27FC236}">
              <a16:creationId xmlns:a16="http://schemas.microsoft.com/office/drawing/2014/main" id="{731E73D2-7937-4599-8B98-88C4EE16B13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19" name="Text Box 72">
          <a:extLst>
            <a:ext uri="{FF2B5EF4-FFF2-40B4-BE49-F238E27FC236}">
              <a16:creationId xmlns:a16="http://schemas.microsoft.com/office/drawing/2014/main" id="{4387AB0C-B652-42B5-9666-91E51929711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20" name="Text Box 73">
          <a:extLst>
            <a:ext uri="{FF2B5EF4-FFF2-40B4-BE49-F238E27FC236}">
              <a16:creationId xmlns:a16="http://schemas.microsoft.com/office/drawing/2014/main" id="{466AC79D-C7CE-4B0C-A902-A2B2B196D6E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21" name="Text Box 74">
          <a:extLst>
            <a:ext uri="{FF2B5EF4-FFF2-40B4-BE49-F238E27FC236}">
              <a16:creationId xmlns:a16="http://schemas.microsoft.com/office/drawing/2014/main" id="{01149412-96E1-4968-9227-F0EAD7D120B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22" name="Text Box 75">
          <a:extLst>
            <a:ext uri="{FF2B5EF4-FFF2-40B4-BE49-F238E27FC236}">
              <a16:creationId xmlns:a16="http://schemas.microsoft.com/office/drawing/2014/main" id="{834B08F4-AA14-42C7-BBC0-AA6EA814C8D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23" name="Text Box 76">
          <a:extLst>
            <a:ext uri="{FF2B5EF4-FFF2-40B4-BE49-F238E27FC236}">
              <a16:creationId xmlns:a16="http://schemas.microsoft.com/office/drawing/2014/main" id="{6E3BD185-CA8C-40E7-90FD-06B800DD0A3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24" name="Text Box 77">
          <a:extLst>
            <a:ext uri="{FF2B5EF4-FFF2-40B4-BE49-F238E27FC236}">
              <a16:creationId xmlns:a16="http://schemas.microsoft.com/office/drawing/2014/main" id="{31139F8D-36D1-401A-B628-DE5F3332D78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25" name="Text Box 78">
          <a:extLst>
            <a:ext uri="{FF2B5EF4-FFF2-40B4-BE49-F238E27FC236}">
              <a16:creationId xmlns:a16="http://schemas.microsoft.com/office/drawing/2014/main" id="{EDC35FBF-A75D-4C4C-97D2-D5C6912FF58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26" name="Text Box 79">
          <a:extLst>
            <a:ext uri="{FF2B5EF4-FFF2-40B4-BE49-F238E27FC236}">
              <a16:creationId xmlns:a16="http://schemas.microsoft.com/office/drawing/2014/main" id="{413BBCEA-9082-4DF7-B2D0-F3C1C95BF15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27" name="Text Box 65">
          <a:extLst>
            <a:ext uri="{FF2B5EF4-FFF2-40B4-BE49-F238E27FC236}">
              <a16:creationId xmlns:a16="http://schemas.microsoft.com/office/drawing/2014/main" id="{23449377-E37B-4B1E-A3AD-6E622F4ACF6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28" name="Text Box 66">
          <a:extLst>
            <a:ext uri="{FF2B5EF4-FFF2-40B4-BE49-F238E27FC236}">
              <a16:creationId xmlns:a16="http://schemas.microsoft.com/office/drawing/2014/main" id="{12344DDE-3B12-469E-A041-74F187E40ED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29" name="Text Box 67">
          <a:extLst>
            <a:ext uri="{FF2B5EF4-FFF2-40B4-BE49-F238E27FC236}">
              <a16:creationId xmlns:a16="http://schemas.microsoft.com/office/drawing/2014/main" id="{CB98900D-BBA6-43C6-BFA8-DD56A633A73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30" name="Text Box 68">
          <a:extLst>
            <a:ext uri="{FF2B5EF4-FFF2-40B4-BE49-F238E27FC236}">
              <a16:creationId xmlns:a16="http://schemas.microsoft.com/office/drawing/2014/main" id="{D4BED069-0ED1-48F7-AF6B-BCF5A5F925B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31" name="Text Box 69">
          <a:extLst>
            <a:ext uri="{FF2B5EF4-FFF2-40B4-BE49-F238E27FC236}">
              <a16:creationId xmlns:a16="http://schemas.microsoft.com/office/drawing/2014/main" id="{424F0ADE-C808-43C8-872A-A265B43B725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32" name="Text Box 70">
          <a:extLst>
            <a:ext uri="{FF2B5EF4-FFF2-40B4-BE49-F238E27FC236}">
              <a16:creationId xmlns:a16="http://schemas.microsoft.com/office/drawing/2014/main" id="{48BFD4C4-8583-460D-9BFF-CB2D9E637C4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33" name="Text Box 71">
          <a:extLst>
            <a:ext uri="{FF2B5EF4-FFF2-40B4-BE49-F238E27FC236}">
              <a16:creationId xmlns:a16="http://schemas.microsoft.com/office/drawing/2014/main" id="{41EA42B6-DB5A-4C74-9AE3-95699E72B62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34" name="Text Box 72">
          <a:extLst>
            <a:ext uri="{FF2B5EF4-FFF2-40B4-BE49-F238E27FC236}">
              <a16:creationId xmlns:a16="http://schemas.microsoft.com/office/drawing/2014/main" id="{3CB636C9-570F-401D-BA0B-59CEB7CAF1B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35" name="Text Box 73">
          <a:extLst>
            <a:ext uri="{FF2B5EF4-FFF2-40B4-BE49-F238E27FC236}">
              <a16:creationId xmlns:a16="http://schemas.microsoft.com/office/drawing/2014/main" id="{6AE822FF-A172-468A-8795-07017B9CA2F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36" name="Text Box 74">
          <a:extLst>
            <a:ext uri="{FF2B5EF4-FFF2-40B4-BE49-F238E27FC236}">
              <a16:creationId xmlns:a16="http://schemas.microsoft.com/office/drawing/2014/main" id="{55B6217A-55A9-4E3F-BEAD-D3B03EC2F0F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37" name="Text Box 75">
          <a:extLst>
            <a:ext uri="{FF2B5EF4-FFF2-40B4-BE49-F238E27FC236}">
              <a16:creationId xmlns:a16="http://schemas.microsoft.com/office/drawing/2014/main" id="{7C33B4F1-C5D1-437F-8A0F-17162AAD5D3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38" name="Text Box 76">
          <a:extLst>
            <a:ext uri="{FF2B5EF4-FFF2-40B4-BE49-F238E27FC236}">
              <a16:creationId xmlns:a16="http://schemas.microsoft.com/office/drawing/2014/main" id="{0A7B668C-C7D5-4405-B516-10908FEF160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39" name="Text Box 77">
          <a:extLst>
            <a:ext uri="{FF2B5EF4-FFF2-40B4-BE49-F238E27FC236}">
              <a16:creationId xmlns:a16="http://schemas.microsoft.com/office/drawing/2014/main" id="{1B9DC276-9D38-4A5F-B8AA-85D66B1FA34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40" name="Text Box 78">
          <a:extLst>
            <a:ext uri="{FF2B5EF4-FFF2-40B4-BE49-F238E27FC236}">
              <a16:creationId xmlns:a16="http://schemas.microsoft.com/office/drawing/2014/main" id="{E91320ED-0272-4E06-96D2-01B2ECF7062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41" name="Text Box 79">
          <a:extLst>
            <a:ext uri="{FF2B5EF4-FFF2-40B4-BE49-F238E27FC236}">
              <a16:creationId xmlns:a16="http://schemas.microsoft.com/office/drawing/2014/main" id="{033777B2-058C-4142-8CE3-03171A192CB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42" name="Text Box 65">
          <a:extLst>
            <a:ext uri="{FF2B5EF4-FFF2-40B4-BE49-F238E27FC236}">
              <a16:creationId xmlns:a16="http://schemas.microsoft.com/office/drawing/2014/main" id="{F3EA0C4F-E52A-4B09-AEDE-6FCD34E72CB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43" name="Text Box 66">
          <a:extLst>
            <a:ext uri="{FF2B5EF4-FFF2-40B4-BE49-F238E27FC236}">
              <a16:creationId xmlns:a16="http://schemas.microsoft.com/office/drawing/2014/main" id="{9FB63E3B-3D54-4ECA-B655-B9FF9FF8398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44" name="Text Box 67">
          <a:extLst>
            <a:ext uri="{FF2B5EF4-FFF2-40B4-BE49-F238E27FC236}">
              <a16:creationId xmlns:a16="http://schemas.microsoft.com/office/drawing/2014/main" id="{4427667B-FA41-4F70-ABC9-2B394B17406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45" name="Text Box 68">
          <a:extLst>
            <a:ext uri="{FF2B5EF4-FFF2-40B4-BE49-F238E27FC236}">
              <a16:creationId xmlns:a16="http://schemas.microsoft.com/office/drawing/2014/main" id="{4E84DA36-F3DD-4DF8-A8EF-0EE4867E905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46" name="Text Box 69">
          <a:extLst>
            <a:ext uri="{FF2B5EF4-FFF2-40B4-BE49-F238E27FC236}">
              <a16:creationId xmlns:a16="http://schemas.microsoft.com/office/drawing/2014/main" id="{E5DFAAC1-0700-48BA-A4B2-F07DB909B89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47" name="Text Box 70">
          <a:extLst>
            <a:ext uri="{FF2B5EF4-FFF2-40B4-BE49-F238E27FC236}">
              <a16:creationId xmlns:a16="http://schemas.microsoft.com/office/drawing/2014/main" id="{EDAF7697-4CB9-47DB-BF2C-7AB5EFEE56B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48" name="Text Box 71">
          <a:extLst>
            <a:ext uri="{FF2B5EF4-FFF2-40B4-BE49-F238E27FC236}">
              <a16:creationId xmlns:a16="http://schemas.microsoft.com/office/drawing/2014/main" id="{ECF74A69-EDBC-41F6-9BAF-DA659AB7937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49" name="Text Box 72">
          <a:extLst>
            <a:ext uri="{FF2B5EF4-FFF2-40B4-BE49-F238E27FC236}">
              <a16:creationId xmlns:a16="http://schemas.microsoft.com/office/drawing/2014/main" id="{D9690054-94FF-45DE-B11E-67B22075FC1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50" name="Text Box 73">
          <a:extLst>
            <a:ext uri="{FF2B5EF4-FFF2-40B4-BE49-F238E27FC236}">
              <a16:creationId xmlns:a16="http://schemas.microsoft.com/office/drawing/2014/main" id="{68E7475E-7C61-48A2-B3C2-D227EBE707D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51" name="Text Box 74">
          <a:extLst>
            <a:ext uri="{FF2B5EF4-FFF2-40B4-BE49-F238E27FC236}">
              <a16:creationId xmlns:a16="http://schemas.microsoft.com/office/drawing/2014/main" id="{74708739-086C-4DB2-8ED2-B2FE92FA6EF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52" name="Text Box 75">
          <a:extLst>
            <a:ext uri="{FF2B5EF4-FFF2-40B4-BE49-F238E27FC236}">
              <a16:creationId xmlns:a16="http://schemas.microsoft.com/office/drawing/2014/main" id="{F23C1687-2973-47C8-A818-FB64687BCF5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53" name="Text Box 76">
          <a:extLst>
            <a:ext uri="{FF2B5EF4-FFF2-40B4-BE49-F238E27FC236}">
              <a16:creationId xmlns:a16="http://schemas.microsoft.com/office/drawing/2014/main" id="{E14F7F96-EC15-41F4-B1EA-CCCD932112B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54" name="Text Box 77">
          <a:extLst>
            <a:ext uri="{FF2B5EF4-FFF2-40B4-BE49-F238E27FC236}">
              <a16:creationId xmlns:a16="http://schemas.microsoft.com/office/drawing/2014/main" id="{8969CDFF-09EB-4124-B8DA-700E92942A5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55" name="Text Box 78">
          <a:extLst>
            <a:ext uri="{FF2B5EF4-FFF2-40B4-BE49-F238E27FC236}">
              <a16:creationId xmlns:a16="http://schemas.microsoft.com/office/drawing/2014/main" id="{B6EA89C5-6CCC-47FA-B28F-CC7674ECCDB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56" name="Text Box 79">
          <a:extLst>
            <a:ext uri="{FF2B5EF4-FFF2-40B4-BE49-F238E27FC236}">
              <a16:creationId xmlns:a16="http://schemas.microsoft.com/office/drawing/2014/main" id="{8DC75F92-1002-4FCB-BE65-F89F8E89294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57" name="Text Box 65">
          <a:extLst>
            <a:ext uri="{FF2B5EF4-FFF2-40B4-BE49-F238E27FC236}">
              <a16:creationId xmlns:a16="http://schemas.microsoft.com/office/drawing/2014/main" id="{C0C80623-4E96-4311-A4A0-C54442654F7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58" name="Text Box 66">
          <a:extLst>
            <a:ext uri="{FF2B5EF4-FFF2-40B4-BE49-F238E27FC236}">
              <a16:creationId xmlns:a16="http://schemas.microsoft.com/office/drawing/2014/main" id="{7C9BCA83-D8B9-46B1-8140-8C93166ACF5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59" name="Text Box 67">
          <a:extLst>
            <a:ext uri="{FF2B5EF4-FFF2-40B4-BE49-F238E27FC236}">
              <a16:creationId xmlns:a16="http://schemas.microsoft.com/office/drawing/2014/main" id="{2D69E487-ECF3-49AB-8D33-96025FA3CA0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60" name="Text Box 68">
          <a:extLst>
            <a:ext uri="{FF2B5EF4-FFF2-40B4-BE49-F238E27FC236}">
              <a16:creationId xmlns:a16="http://schemas.microsoft.com/office/drawing/2014/main" id="{9EB168BA-BA13-4889-8528-DF4D9C0A9D3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61" name="Text Box 69">
          <a:extLst>
            <a:ext uri="{FF2B5EF4-FFF2-40B4-BE49-F238E27FC236}">
              <a16:creationId xmlns:a16="http://schemas.microsoft.com/office/drawing/2014/main" id="{9F598614-6CE0-4A1A-90C4-62B19100F72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62" name="Text Box 70">
          <a:extLst>
            <a:ext uri="{FF2B5EF4-FFF2-40B4-BE49-F238E27FC236}">
              <a16:creationId xmlns:a16="http://schemas.microsoft.com/office/drawing/2014/main" id="{06532804-07A2-48FF-9809-08AB14E9EDF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63" name="Text Box 71">
          <a:extLst>
            <a:ext uri="{FF2B5EF4-FFF2-40B4-BE49-F238E27FC236}">
              <a16:creationId xmlns:a16="http://schemas.microsoft.com/office/drawing/2014/main" id="{E88002B3-2F0E-47A4-9BE0-D01B518D8B4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64" name="Text Box 72">
          <a:extLst>
            <a:ext uri="{FF2B5EF4-FFF2-40B4-BE49-F238E27FC236}">
              <a16:creationId xmlns:a16="http://schemas.microsoft.com/office/drawing/2014/main" id="{F831CD11-AE25-4893-8F66-B168F9F5513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65" name="Text Box 73">
          <a:extLst>
            <a:ext uri="{FF2B5EF4-FFF2-40B4-BE49-F238E27FC236}">
              <a16:creationId xmlns:a16="http://schemas.microsoft.com/office/drawing/2014/main" id="{C4133F9C-24DD-49E8-AEF0-4E70F7EEEB6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66" name="Text Box 74">
          <a:extLst>
            <a:ext uri="{FF2B5EF4-FFF2-40B4-BE49-F238E27FC236}">
              <a16:creationId xmlns:a16="http://schemas.microsoft.com/office/drawing/2014/main" id="{5C7443EC-CABD-4A7F-8890-0CD8FE2A930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67" name="Text Box 75">
          <a:extLst>
            <a:ext uri="{FF2B5EF4-FFF2-40B4-BE49-F238E27FC236}">
              <a16:creationId xmlns:a16="http://schemas.microsoft.com/office/drawing/2014/main" id="{3B2C564C-2347-48EB-8D92-67F50690356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68" name="Text Box 76">
          <a:extLst>
            <a:ext uri="{FF2B5EF4-FFF2-40B4-BE49-F238E27FC236}">
              <a16:creationId xmlns:a16="http://schemas.microsoft.com/office/drawing/2014/main" id="{A8C1EF91-44EE-42FC-BD7C-A317E4578A5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69" name="Text Box 77">
          <a:extLst>
            <a:ext uri="{FF2B5EF4-FFF2-40B4-BE49-F238E27FC236}">
              <a16:creationId xmlns:a16="http://schemas.microsoft.com/office/drawing/2014/main" id="{CFF290AE-42C2-4B56-BAD8-2F29FB9AB4D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70" name="Text Box 78">
          <a:extLst>
            <a:ext uri="{FF2B5EF4-FFF2-40B4-BE49-F238E27FC236}">
              <a16:creationId xmlns:a16="http://schemas.microsoft.com/office/drawing/2014/main" id="{49778EC6-4F5D-4C38-A930-BE68E4BDFF8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71" name="Text Box 79">
          <a:extLst>
            <a:ext uri="{FF2B5EF4-FFF2-40B4-BE49-F238E27FC236}">
              <a16:creationId xmlns:a16="http://schemas.microsoft.com/office/drawing/2014/main" id="{79F6CBEB-BA23-498F-97FD-1E1C1E92892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72" name="Text Box 65">
          <a:extLst>
            <a:ext uri="{FF2B5EF4-FFF2-40B4-BE49-F238E27FC236}">
              <a16:creationId xmlns:a16="http://schemas.microsoft.com/office/drawing/2014/main" id="{AFB2453F-96D6-40FA-8019-B7B37400A13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73" name="Text Box 66">
          <a:extLst>
            <a:ext uri="{FF2B5EF4-FFF2-40B4-BE49-F238E27FC236}">
              <a16:creationId xmlns:a16="http://schemas.microsoft.com/office/drawing/2014/main" id="{13AF6BD8-9017-4F0B-B829-A982010BA8E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74" name="Text Box 67">
          <a:extLst>
            <a:ext uri="{FF2B5EF4-FFF2-40B4-BE49-F238E27FC236}">
              <a16:creationId xmlns:a16="http://schemas.microsoft.com/office/drawing/2014/main" id="{94280479-F033-4C9A-819E-232FF8F06D1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75" name="Text Box 68">
          <a:extLst>
            <a:ext uri="{FF2B5EF4-FFF2-40B4-BE49-F238E27FC236}">
              <a16:creationId xmlns:a16="http://schemas.microsoft.com/office/drawing/2014/main" id="{278F8AD0-3776-4309-B801-5D41DB86005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76" name="Text Box 69">
          <a:extLst>
            <a:ext uri="{FF2B5EF4-FFF2-40B4-BE49-F238E27FC236}">
              <a16:creationId xmlns:a16="http://schemas.microsoft.com/office/drawing/2014/main" id="{A263E517-59A2-4057-9A33-DE2752C9413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77" name="Text Box 70">
          <a:extLst>
            <a:ext uri="{FF2B5EF4-FFF2-40B4-BE49-F238E27FC236}">
              <a16:creationId xmlns:a16="http://schemas.microsoft.com/office/drawing/2014/main" id="{344E7EB7-1F82-4423-A4CA-85F38F5458B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78" name="Text Box 71">
          <a:extLst>
            <a:ext uri="{FF2B5EF4-FFF2-40B4-BE49-F238E27FC236}">
              <a16:creationId xmlns:a16="http://schemas.microsoft.com/office/drawing/2014/main" id="{DD6E6650-0264-45ED-B40B-00617253CBD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79" name="Text Box 72">
          <a:extLst>
            <a:ext uri="{FF2B5EF4-FFF2-40B4-BE49-F238E27FC236}">
              <a16:creationId xmlns:a16="http://schemas.microsoft.com/office/drawing/2014/main" id="{E593B144-20B3-4BDE-8603-2CABF8C1F31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80" name="Text Box 73">
          <a:extLst>
            <a:ext uri="{FF2B5EF4-FFF2-40B4-BE49-F238E27FC236}">
              <a16:creationId xmlns:a16="http://schemas.microsoft.com/office/drawing/2014/main" id="{5237CAE7-52F3-40AA-85FB-6812020CEC9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81" name="Text Box 74">
          <a:extLst>
            <a:ext uri="{FF2B5EF4-FFF2-40B4-BE49-F238E27FC236}">
              <a16:creationId xmlns:a16="http://schemas.microsoft.com/office/drawing/2014/main" id="{5236C718-88E5-4FCE-B1F6-66725995271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82" name="Text Box 75">
          <a:extLst>
            <a:ext uri="{FF2B5EF4-FFF2-40B4-BE49-F238E27FC236}">
              <a16:creationId xmlns:a16="http://schemas.microsoft.com/office/drawing/2014/main" id="{B5CD04A7-12DE-47A7-9072-E3161F1AFFB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83" name="Text Box 76">
          <a:extLst>
            <a:ext uri="{FF2B5EF4-FFF2-40B4-BE49-F238E27FC236}">
              <a16:creationId xmlns:a16="http://schemas.microsoft.com/office/drawing/2014/main" id="{F1FECB97-929C-4538-B0E8-833CD9C12C5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84" name="Text Box 77">
          <a:extLst>
            <a:ext uri="{FF2B5EF4-FFF2-40B4-BE49-F238E27FC236}">
              <a16:creationId xmlns:a16="http://schemas.microsoft.com/office/drawing/2014/main" id="{ECB2873A-69B8-48D6-BDAF-573433E0BE2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85" name="Text Box 78">
          <a:extLst>
            <a:ext uri="{FF2B5EF4-FFF2-40B4-BE49-F238E27FC236}">
              <a16:creationId xmlns:a16="http://schemas.microsoft.com/office/drawing/2014/main" id="{C5FB7C5E-C0A5-4E53-B740-30944EBBD45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86" name="Text Box 79">
          <a:extLst>
            <a:ext uri="{FF2B5EF4-FFF2-40B4-BE49-F238E27FC236}">
              <a16:creationId xmlns:a16="http://schemas.microsoft.com/office/drawing/2014/main" id="{14604030-9F6A-4BC8-AF96-E2A8F48A9FF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87" name="Text Box 65">
          <a:extLst>
            <a:ext uri="{FF2B5EF4-FFF2-40B4-BE49-F238E27FC236}">
              <a16:creationId xmlns:a16="http://schemas.microsoft.com/office/drawing/2014/main" id="{12855C8F-738F-4102-83E5-675CE319AB0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88" name="Text Box 66">
          <a:extLst>
            <a:ext uri="{FF2B5EF4-FFF2-40B4-BE49-F238E27FC236}">
              <a16:creationId xmlns:a16="http://schemas.microsoft.com/office/drawing/2014/main" id="{036C2AE8-A85F-4E29-80F8-FB3298FDBD7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89" name="Text Box 67">
          <a:extLst>
            <a:ext uri="{FF2B5EF4-FFF2-40B4-BE49-F238E27FC236}">
              <a16:creationId xmlns:a16="http://schemas.microsoft.com/office/drawing/2014/main" id="{1110ACE1-F336-4FBE-87A9-4A3A160A2B2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90" name="Text Box 68">
          <a:extLst>
            <a:ext uri="{FF2B5EF4-FFF2-40B4-BE49-F238E27FC236}">
              <a16:creationId xmlns:a16="http://schemas.microsoft.com/office/drawing/2014/main" id="{8737DAE6-3357-42D2-80ED-EC14611B290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91" name="Text Box 69">
          <a:extLst>
            <a:ext uri="{FF2B5EF4-FFF2-40B4-BE49-F238E27FC236}">
              <a16:creationId xmlns:a16="http://schemas.microsoft.com/office/drawing/2014/main" id="{B3CCE782-3E5A-4F5C-9999-C339495283A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92" name="Text Box 70">
          <a:extLst>
            <a:ext uri="{FF2B5EF4-FFF2-40B4-BE49-F238E27FC236}">
              <a16:creationId xmlns:a16="http://schemas.microsoft.com/office/drawing/2014/main" id="{D2771EDD-67D2-4087-BA01-EAEFAF9BB16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93" name="Text Box 71">
          <a:extLst>
            <a:ext uri="{FF2B5EF4-FFF2-40B4-BE49-F238E27FC236}">
              <a16:creationId xmlns:a16="http://schemas.microsoft.com/office/drawing/2014/main" id="{08BB243A-093A-43B8-8BEB-5865D67CA24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94" name="Text Box 72">
          <a:extLst>
            <a:ext uri="{FF2B5EF4-FFF2-40B4-BE49-F238E27FC236}">
              <a16:creationId xmlns:a16="http://schemas.microsoft.com/office/drawing/2014/main" id="{AB690956-B923-4121-824F-5A786C0F4C9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95" name="Text Box 73">
          <a:extLst>
            <a:ext uri="{FF2B5EF4-FFF2-40B4-BE49-F238E27FC236}">
              <a16:creationId xmlns:a16="http://schemas.microsoft.com/office/drawing/2014/main" id="{ABBDFFAE-A330-4747-B234-DD604BF451F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96" name="Text Box 74">
          <a:extLst>
            <a:ext uri="{FF2B5EF4-FFF2-40B4-BE49-F238E27FC236}">
              <a16:creationId xmlns:a16="http://schemas.microsoft.com/office/drawing/2014/main" id="{D41EC8E1-897D-46F6-9733-1A5941773E9C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97" name="Text Box 75">
          <a:extLst>
            <a:ext uri="{FF2B5EF4-FFF2-40B4-BE49-F238E27FC236}">
              <a16:creationId xmlns:a16="http://schemas.microsoft.com/office/drawing/2014/main" id="{20CE963C-6E51-4C88-B916-F34534837F3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98" name="Text Box 76">
          <a:extLst>
            <a:ext uri="{FF2B5EF4-FFF2-40B4-BE49-F238E27FC236}">
              <a16:creationId xmlns:a16="http://schemas.microsoft.com/office/drawing/2014/main" id="{9223531E-CE26-45E8-AD48-6B1511E963A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199" name="Text Box 77">
          <a:extLst>
            <a:ext uri="{FF2B5EF4-FFF2-40B4-BE49-F238E27FC236}">
              <a16:creationId xmlns:a16="http://schemas.microsoft.com/office/drawing/2014/main" id="{57FD5CA9-8B0A-427A-AD74-FB199B57210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00" name="Text Box 78">
          <a:extLst>
            <a:ext uri="{FF2B5EF4-FFF2-40B4-BE49-F238E27FC236}">
              <a16:creationId xmlns:a16="http://schemas.microsoft.com/office/drawing/2014/main" id="{9E4EF14C-6002-45BC-8866-A76BFBF4C73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01" name="Text Box 79">
          <a:extLst>
            <a:ext uri="{FF2B5EF4-FFF2-40B4-BE49-F238E27FC236}">
              <a16:creationId xmlns:a16="http://schemas.microsoft.com/office/drawing/2014/main" id="{419EE424-1258-4E18-BA70-2613E310ED0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02" name="Text Box 65">
          <a:extLst>
            <a:ext uri="{FF2B5EF4-FFF2-40B4-BE49-F238E27FC236}">
              <a16:creationId xmlns:a16="http://schemas.microsoft.com/office/drawing/2014/main" id="{A293E28C-D8AE-4B43-9E93-BFA622D10633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03" name="Text Box 66">
          <a:extLst>
            <a:ext uri="{FF2B5EF4-FFF2-40B4-BE49-F238E27FC236}">
              <a16:creationId xmlns:a16="http://schemas.microsoft.com/office/drawing/2014/main" id="{CAFA6935-4F8B-48CA-951C-6C299A6D081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04" name="Text Box 67">
          <a:extLst>
            <a:ext uri="{FF2B5EF4-FFF2-40B4-BE49-F238E27FC236}">
              <a16:creationId xmlns:a16="http://schemas.microsoft.com/office/drawing/2014/main" id="{5B19FED2-F8C3-45A2-8B20-C69018D53CA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05" name="Text Box 68">
          <a:extLst>
            <a:ext uri="{FF2B5EF4-FFF2-40B4-BE49-F238E27FC236}">
              <a16:creationId xmlns:a16="http://schemas.microsoft.com/office/drawing/2014/main" id="{ABD0674D-8137-4F34-B861-B075407DD74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06" name="Text Box 69">
          <a:extLst>
            <a:ext uri="{FF2B5EF4-FFF2-40B4-BE49-F238E27FC236}">
              <a16:creationId xmlns:a16="http://schemas.microsoft.com/office/drawing/2014/main" id="{E2CFC182-0FF6-4F89-9394-C72BFCA655F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07" name="Text Box 70">
          <a:extLst>
            <a:ext uri="{FF2B5EF4-FFF2-40B4-BE49-F238E27FC236}">
              <a16:creationId xmlns:a16="http://schemas.microsoft.com/office/drawing/2014/main" id="{E6F358C4-128C-47E0-A02E-E2EF598DE88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08" name="Text Box 71">
          <a:extLst>
            <a:ext uri="{FF2B5EF4-FFF2-40B4-BE49-F238E27FC236}">
              <a16:creationId xmlns:a16="http://schemas.microsoft.com/office/drawing/2014/main" id="{E975E229-6FD5-4846-B697-12E108059EA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09" name="Text Box 72">
          <a:extLst>
            <a:ext uri="{FF2B5EF4-FFF2-40B4-BE49-F238E27FC236}">
              <a16:creationId xmlns:a16="http://schemas.microsoft.com/office/drawing/2014/main" id="{4D8E3B11-B67D-4635-8BA8-7FECC9979406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10" name="Text Box 73">
          <a:extLst>
            <a:ext uri="{FF2B5EF4-FFF2-40B4-BE49-F238E27FC236}">
              <a16:creationId xmlns:a16="http://schemas.microsoft.com/office/drawing/2014/main" id="{61421ED8-C282-4112-86E7-CAFC9155A40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11" name="Text Box 74">
          <a:extLst>
            <a:ext uri="{FF2B5EF4-FFF2-40B4-BE49-F238E27FC236}">
              <a16:creationId xmlns:a16="http://schemas.microsoft.com/office/drawing/2014/main" id="{8800841A-C0C5-414B-B22E-31FCB47AAAB7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12" name="Text Box 75">
          <a:extLst>
            <a:ext uri="{FF2B5EF4-FFF2-40B4-BE49-F238E27FC236}">
              <a16:creationId xmlns:a16="http://schemas.microsoft.com/office/drawing/2014/main" id="{6FBD02CD-CBDB-4405-BA2A-BC3D725DF66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13" name="Text Box 76">
          <a:extLst>
            <a:ext uri="{FF2B5EF4-FFF2-40B4-BE49-F238E27FC236}">
              <a16:creationId xmlns:a16="http://schemas.microsoft.com/office/drawing/2014/main" id="{99CF4DA4-7B07-4CB4-9396-1C5593A35FA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14" name="Text Box 77">
          <a:extLst>
            <a:ext uri="{FF2B5EF4-FFF2-40B4-BE49-F238E27FC236}">
              <a16:creationId xmlns:a16="http://schemas.microsoft.com/office/drawing/2014/main" id="{7A727030-B656-4EF7-AB75-61B757B8AAE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15" name="Text Box 78">
          <a:extLst>
            <a:ext uri="{FF2B5EF4-FFF2-40B4-BE49-F238E27FC236}">
              <a16:creationId xmlns:a16="http://schemas.microsoft.com/office/drawing/2014/main" id="{B4EEE9A3-9552-472D-BBD4-73624809F7DF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16" name="Text Box 79">
          <a:extLst>
            <a:ext uri="{FF2B5EF4-FFF2-40B4-BE49-F238E27FC236}">
              <a16:creationId xmlns:a16="http://schemas.microsoft.com/office/drawing/2014/main" id="{6D1CD686-1A3D-483C-83F0-8332C6484D6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17" name="Text Box 65">
          <a:extLst>
            <a:ext uri="{FF2B5EF4-FFF2-40B4-BE49-F238E27FC236}">
              <a16:creationId xmlns:a16="http://schemas.microsoft.com/office/drawing/2014/main" id="{EB042967-2010-45A8-AECA-BB9C524E3A4B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18" name="Text Box 66">
          <a:extLst>
            <a:ext uri="{FF2B5EF4-FFF2-40B4-BE49-F238E27FC236}">
              <a16:creationId xmlns:a16="http://schemas.microsoft.com/office/drawing/2014/main" id="{57E12D35-44F3-423E-8B1D-258EB93161B2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19" name="Text Box 67">
          <a:extLst>
            <a:ext uri="{FF2B5EF4-FFF2-40B4-BE49-F238E27FC236}">
              <a16:creationId xmlns:a16="http://schemas.microsoft.com/office/drawing/2014/main" id="{C1B9946B-AFFF-4028-B571-7371CDD72659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20" name="Text Box 68">
          <a:extLst>
            <a:ext uri="{FF2B5EF4-FFF2-40B4-BE49-F238E27FC236}">
              <a16:creationId xmlns:a16="http://schemas.microsoft.com/office/drawing/2014/main" id="{F7070A7A-08CA-4E03-A35C-C5338B575E4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21" name="Text Box 69">
          <a:extLst>
            <a:ext uri="{FF2B5EF4-FFF2-40B4-BE49-F238E27FC236}">
              <a16:creationId xmlns:a16="http://schemas.microsoft.com/office/drawing/2014/main" id="{1C88F952-539A-4DC1-9CAC-9CED24D6BF3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22" name="Text Box 70">
          <a:extLst>
            <a:ext uri="{FF2B5EF4-FFF2-40B4-BE49-F238E27FC236}">
              <a16:creationId xmlns:a16="http://schemas.microsoft.com/office/drawing/2014/main" id="{32D86B42-28E0-4D28-B883-913EDB1F14E5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23" name="Text Box 71">
          <a:extLst>
            <a:ext uri="{FF2B5EF4-FFF2-40B4-BE49-F238E27FC236}">
              <a16:creationId xmlns:a16="http://schemas.microsoft.com/office/drawing/2014/main" id="{0B6C5C3B-A783-4931-8901-CE620F042D2D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24" name="Text Box 72">
          <a:extLst>
            <a:ext uri="{FF2B5EF4-FFF2-40B4-BE49-F238E27FC236}">
              <a16:creationId xmlns:a16="http://schemas.microsoft.com/office/drawing/2014/main" id="{352B488C-601A-4FAA-B97C-10DAC7B2FBF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25" name="Text Box 73">
          <a:extLst>
            <a:ext uri="{FF2B5EF4-FFF2-40B4-BE49-F238E27FC236}">
              <a16:creationId xmlns:a16="http://schemas.microsoft.com/office/drawing/2014/main" id="{509EE382-C5CF-42FF-9305-A76CA208E3BE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26" name="Text Box 74">
          <a:extLst>
            <a:ext uri="{FF2B5EF4-FFF2-40B4-BE49-F238E27FC236}">
              <a16:creationId xmlns:a16="http://schemas.microsoft.com/office/drawing/2014/main" id="{C045B930-3B4E-4364-9C18-DB7DAF43C9E0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27" name="Text Box 75">
          <a:extLst>
            <a:ext uri="{FF2B5EF4-FFF2-40B4-BE49-F238E27FC236}">
              <a16:creationId xmlns:a16="http://schemas.microsoft.com/office/drawing/2014/main" id="{287F3C9D-97C0-4E2F-80B4-BC56FEB49C2A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28" name="Text Box 76">
          <a:extLst>
            <a:ext uri="{FF2B5EF4-FFF2-40B4-BE49-F238E27FC236}">
              <a16:creationId xmlns:a16="http://schemas.microsoft.com/office/drawing/2014/main" id="{A4734D6F-AC81-4463-876B-3C8504307A14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29" name="Text Box 77">
          <a:extLst>
            <a:ext uri="{FF2B5EF4-FFF2-40B4-BE49-F238E27FC236}">
              <a16:creationId xmlns:a16="http://schemas.microsoft.com/office/drawing/2014/main" id="{D5DC2175-7FB9-4DA0-9A5D-B55F4652DB18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30" name="Text Box 78">
          <a:extLst>
            <a:ext uri="{FF2B5EF4-FFF2-40B4-BE49-F238E27FC236}">
              <a16:creationId xmlns:a16="http://schemas.microsoft.com/office/drawing/2014/main" id="{2DC9F9BE-F911-4F8F-962C-65F29C610E6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0</xdr:colOff>
      <xdr:row>8</xdr:row>
      <xdr:rowOff>0</xdr:rowOff>
    </xdr:from>
    <xdr:ext cx="28575" cy="357183"/>
    <xdr:sp macro="" textlink="">
      <xdr:nvSpPr>
        <xdr:cNvPr id="1231" name="Text Box 79">
          <a:extLst>
            <a:ext uri="{FF2B5EF4-FFF2-40B4-BE49-F238E27FC236}">
              <a16:creationId xmlns:a16="http://schemas.microsoft.com/office/drawing/2014/main" id="{5B822995-7B4C-4A2A-ABC1-6EC635A36A11}"/>
            </a:ext>
          </a:extLst>
        </xdr:cNvPr>
        <xdr:cNvSpPr txBox="1">
          <a:spLocks noChangeArrowheads="1"/>
        </xdr:cNvSpPr>
      </xdr:nvSpPr>
      <xdr:spPr bwMode="auto">
        <a:xfrm>
          <a:off x="10582275" y="1562100"/>
          <a:ext cx="28575" cy="35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t-BR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1255059</xdr:colOff>
      <xdr:row>0</xdr:row>
      <xdr:rowOff>13111</xdr:rowOff>
    </xdr:from>
    <xdr:to>
      <xdr:col>4</xdr:col>
      <xdr:colOff>670448</xdr:colOff>
      <xdr:row>0</xdr:row>
      <xdr:rowOff>515471</xdr:rowOff>
    </xdr:to>
    <xdr:pic>
      <xdr:nvPicPr>
        <xdr:cNvPr id="1232" name="Imagem 1231">
          <a:extLst>
            <a:ext uri="{FF2B5EF4-FFF2-40B4-BE49-F238E27FC236}">
              <a16:creationId xmlns:a16="http://schemas.microsoft.com/office/drawing/2014/main" id="{95A355FE-22C5-40AD-9C30-195628F7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41" y="13111"/>
          <a:ext cx="2922831" cy="502360"/>
        </a:xfrm>
        <a:prstGeom prst="rect">
          <a:avLst/>
        </a:prstGeom>
      </xdr:spPr>
    </xdr:pic>
    <xdr:clientData/>
  </xdr:twoCellAnchor>
  <xdr:twoCellAnchor editAs="oneCell">
    <xdr:from>
      <xdr:col>8</xdr:col>
      <xdr:colOff>963705</xdr:colOff>
      <xdr:row>0</xdr:row>
      <xdr:rowOff>56030</xdr:rowOff>
    </xdr:from>
    <xdr:to>
      <xdr:col>10</xdr:col>
      <xdr:colOff>1064497</xdr:colOff>
      <xdr:row>0</xdr:row>
      <xdr:rowOff>478267</xdr:rowOff>
    </xdr:to>
    <xdr:pic>
      <xdr:nvPicPr>
        <xdr:cNvPr id="1233" name="Imagem 1232">
          <a:extLst>
            <a:ext uri="{FF2B5EF4-FFF2-40B4-BE49-F238E27FC236}">
              <a16:creationId xmlns:a16="http://schemas.microsoft.com/office/drawing/2014/main" id="{5AC6FF08-0F9A-46A4-87F0-1B8269F8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7970" y="56030"/>
          <a:ext cx="2891056" cy="4146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240030</xdr:colOff>
      <xdr:row>2</xdr:row>
      <xdr:rowOff>20003</xdr:rowOff>
    </xdr:from>
    <xdr:to>
      <xdr:col>14</xdr:col>
      <xdr:colOff>402331</xdr:colOff>
      <xdr:row>25</xdr:row>
      <xdr:rowOff>47625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F8B290E-698F-1ECB-09AD-C18C4D15D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" y="401003"/>
          <a:ext cx="8830051" cy="4409122"/>
        </a:xfrm>
        <a:prstGeom prst="rect">
          <a:avLst/>
        </a:prstGeom>
      </xdr:spPr>
    </xdr:pic>
    <xdr:clientData/>
  </xdr:twoCellAnchor>
  <xdr:twoCellAnchor editAs="oneCell">
    <xdr:from>
      <xdr:col>0</xdr:col>
      <xdr:colOff>197250</xdr:colOff>
      <xdr:row>30</xdr:row>
      <xdr:rowOff>117861</xdr:rowOff>
    </xdr:from>
    <xdr:to>
      <xdr:col>14</xdr:col>
      <xdr:colOff>577274</xdr:colOff>
      <xdr:row>52</xdr:row>
      <xdr:rowOff>100486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A5B8FE-5369-05EB-313B-FC58E305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250" y="5584383"/>
          <a:ext cx="8960807" cy="39914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55"/>
  <sheetViews>
    <sheetView tabSelected="1" view="pageBreakPreview" zoomScale="85" zoomScaleNormal="85" zoomScaleSheetLayoutView="85" workbookViewId="0">
      <selection activeCell="G52" sqref="G52"/>
    </sheetView>
  </sheetViews>
  <sheetFormatPr defaultColWidth="9.109375" defaultRowHeight="13.8" x14ac:dyDescent="0.3"/>
  <cols>
    <col min="1" max="1" width="4" style="15" customWidth="1"/>
    <col min="2" max="2" width="27.33203125" style="15" customWidth="1"/>
    <col min="3" max="3" width="31.109375" style="15" bestFit="1" customWidth="1"/>
    <col min="4" max="4" width="24.109375" style="33" customWidth="1"/>
    <col min="5" max="5" width="10.44140625" style="33" customWidth="1"/>
    <col min="6" max="6" width="35.44140625" style="33" bestFit="1" customWidth="1"/>
    <col min="7" max="7" width="27.6640625" style="70" bestFit="1" customWidth="1"/>
    <col min="8" max="8" width="16.44140625" style="33" bestFit="1" customWidth="1"/>
    <col min="9" max="9" width="9.5546875" style="15" customWidth="1"/>
    <col min="10" max="10" width="15" style="15" bestFit="1" customWidth="1"/>
    <col min="11" max="16384" width="9.109375" style="15"/>
  </cols>
  <sheetData>
    <row r="1" spans="2:10" ht="93" customHeight="1" x14ac:dyDescent="0.3">
      <c r="B1" s="179"/>
      <c r="C1" s="179"/>
      <c r="D1" s="179"/>
      <c r="E1" s="179"/>
      <c r="F1" s="179"/>
      <c r="G1" s="179"/>
      <c r="H1" s="13"/>
    </row>
    <row r="2" spans="2:10" ht="15.6" x14ac:dyDescent="0.3">
      <c r="B2" s="11" t="s">
        <v>117</v>
      </c>
      <c r="C2" s="12"/>
      <c r="D2" s="13"/>
      <c r="E2" s="13"/>
      <c r="F2" s="13"/>
      <c r="G2" s="14"/>
      <c r="H2" s="13"/>
    </row>
    <row r="3" spans="2:10" ht="15.6" x14ac:dyDescent="0.3">
      <c r="B3" s="11" t="s">
        <v>139</v>
      </c>
      <c r="C3" s="12"/>
      <c r="D3" s="13" t="s">
        <v>142</v>
      </c>
      <c r="E3" s="13"/>
      <c r="F3" s="178"/>
      <c r="G3" s="14"/>
      <c r="H3" s="13"/>
    </row>
    <row r="4" spans="2:10" ht="15" x14ac:dyDescent="0.3">
      <c r="B4" s="16"/>
      <c r="C4" s="16"/>
      <c r="D4" s="177" t="s">
        <v>143</v>
      </c>
      <c r="E4" s="13"/>
      <c r="F4" s="175">
        <v>1320</v>
      </c>
      <c r="G4" s="14"/>
      <c r="H4" s="13"/>
    </row>
    <row r="5" spans="2:10" ht="15.6" x14ac:dyDescent="0.3">
      <c r="B5" s="18" t="s">
        <v>88</v>
      </c>
      <c r="C5" s="16"/>
      <c r="D5" s="13"/>
      <c r="E5" s="13"/>
      <c r="F5" s="13"/>
      <c r="G5" s="14"/>
      <c r="H5" s="13"/>
    </row>
    <row r="6" spans="2:10" ht="15.6" x14ac:dyDescent="0.3">
      <c r="B6" s="19" t="s">
        <v>89</v>
      </c>
      <c r="C6" s="20"/>
      <c r="D6" s="20" t="s">
        <v>90</v>
      </c>
      <c r="E6" s="20"/>
      <c r="F6" s="20" t="s">
        <v>91</v>
      </c>
      <c r="G6" s="21" t="s">
        <v>92</v>
      </c>
      <c r="H6" s="13"/>
    </row>
    <row r="7" spans="2:10" ht="15.6" x14ac:dyDescent="0.3">
      <c r="B7" s="22" t="s">
        <v>118</v>
      </c>
      <c r="C7" s="23" t="s">
        <v>122</v>
      </c>
      <c r="D7" s="24"/>
      <c r="E7" s="24" t="s">
        <v>119</v>
      </c>
      <c r="F7" s="25">
        <v>2020</v>
      </c>
      <c r="G7" s="78">
        <f>ROUND(D7*F7,2)</f>
        <v>0</v>
      </c>
      <c r="H7" s="13"/>
    </row>
    <row r="8" spans="2:10" ht="15.6" x14ac:dyDescent="0.3">
      <c r="B8" s="22"/>
      <c r="C8" s="23"/>
      <c r="D8" s="24"/>
      <c r="E8" s="24"/>
      <c r="F8" s="25"/>
      <c r="G8" s="78"/>
      <c r="H8" s="27"/>
    </row>
    <row r="9" spans="2:10" ht="15.6" x14ac:dyDescent="0.3">
      <c r="B9" s="22"/>
      <c r="C9" s="23"/>
      <c r="D9" s="24"/>
      <c r="E9" s="24"/>
      <c r="F9" s="25"/>
      <c r="G9" s="78"/>
      <c r="H9" s="27"/>
    </row>
    <row r="10" spans="2:10" ht="15.6" x14ac:dyDescent="0.3">
      <c r="B10" s="71"/>
      <c r="C10" s="23"/>
      <c r="D10" s="24"/>
      <c r="E10" s="28"/>
      <c r="F10" s="83"/>
      <c r="G10" s="78"/>
      <c r="H10" s="27"/>
      <c r="J10" s="58"/>
    </row>
    <row r="11" spans="2:10" ht="15.6" x14ac:dyDescent="0.3">
      <c r="B11" s="22"/>
      <c r="C11" s="23"/>
      <c r="D11" s="24"/>
      <c r="E11" s="24"/>
      <c r="F11" s="25"/>
      <c r="G11" s="78"/>
      <c r="H11" s="27"/>
      <c r="J11" s="58"/>
    </row>
    <row r="12" spans="2:10" ht="15.6" x14ac:dyDescent="0.3">
      <c r="B12" s="22" t="s">
        <v>118</v>
      </c>
      <c r="C12" s="23" t="s">
        <v>93</v>
      </c>
      <c r="D12" s="24">
        <f>D7</f>
        <v>0</v>
      </c>
      <c r="E12" s="30">
        <v>120</v>
      </c>
      <c r="F12" s="25">
        <f>(F7/220)*20%</f>
        <v>1.8363636363636364</v>
      </c>
      <c r="G12" s="78">
        <f>(F12*E12)*D12</f>
        <v>0</v>
      </c>
      <c r="H12" s="27"/>
    </row>
    <row r="13" spans="2:10" ht="15.6" x14ac:dyDescent="0.3">
      <c r="B13" s="22"/>
      <c r="C13" s="23"/>
      <c r="D13" s="24"/>
      <c r="E13" s="30"/>
      <c r="F13" s="25"/>
      <c r="G13" s="78"/>
      <c r="H13" s="27"/>
    </row>
    <row r="14" spans="2:10" ht="15" x14ac:dyDescent="0.3">
      <c r="B14" s="16"/>
      <c r="C14" s="16"/>
      <c r="D14" s="24"/>
      <c r="E14" s="24"/>
      <c r="F14" s="25"/>
      <c r="G14" s="78"/>
      <c r="H14" s="31"/>
    </row>
    <row r="15" spans="2:10" ht="15" x14ac:dyDescent="0.3">
      <c r="B15" s="16" t="s">
        <v>94</v>
      </c>
      <c r="C15" s="16"/>
      <c r="D15" s="17">
        <f>SUM(D7:D8)</f>
        <v>0</v>
      </c>
      <c r="E15" s="17"/>
      <c r="F15" s="25"/>
      <c r="G15" s="78">
        <f>SUM(G7:G14)</f>
        <v>0</v>
      </c>
      <c r="H15" s="31"/>
    </row>
    <row r="16" spans="2:10" ht="15" x14ac:dyDescent="0.3">
      <c r="B16" s="16"/>
      <c r="C16" s="16"/>
      <c r="D16" s="24"/>
      <c r="E16" s="24"/>
      <c r="F16" s="25"/>
      <c r="G16" s="78"/>
      <c r="H16" s="31"/>
    </row>
    <row r="17" spans="2:9" ht="15" x14ac:dyDescent="0.3">
      <c r="B17" s="16" t="s">
        <v>95</v>
      </c>
      <c r="C17" s="16"/>
      <c r="D17" s="32"/>
      <c r="F17" s="25"/>
      <c r="G17" s="78">
        <f>G15*D17</f>
        <v>0</v>
      </c>
      <c r="H17" s="31"/>
    </row>
    <row r="18" spans="2:9" ht="15" x14ac:dyDescent="0.3">
      <c r="B18" s="16"/>
      <c r="C18" s="16"/>
      <c r="D18" s="24"/>
      <c r="E18" s="24"/>
      <c r="F18" s="25"/>
      <c r="G18" s="26"/>
      <c r="H18" s="31"/>
    </row>
    <row r="19" spans="2:9" ht="15" x14ac:dyDescent="0.3">
      <c r="B19" s="16" t="s">
        <v>96</v>
      </c>
      <c r="C19" s="16"/>
      <c r="D19" s="34">
        <v>0</v>
      </c>
      <c r="E19" s="35"/>
      <c r="F19" s="25"/>
      <c r="G19" s="78">
        <f>(G15+G17)*D19</f>
        <v>0</v>
      </c>
      <c r="H19" s="36"/>
      <c r="I19" s="37"/>
    </row>
    <row r="20" spans="2:9" ht="15" x14ac:dyDescent="0.3">
      <c r="B20" s="38" t="s">
        <v>97</v>
      </c>
      <c r="C20" s="38"/>
      <c r="D20" s="39">
        <v>0.7</v>
      </c>
      <c r="E20" s="40"/>
      <c r="F20" s="41"/>
      <c r="G20" s="78">
        <f>ROUND((G15+G19+G17)*D20,2)</f>
        <v>0</v>
      </c>
      <c r="H20" s="39" t="s">
        <v>98</v>
      </c>
    </row>
    <row r="21" spans="2:9" ht="15.6" x14ac:dyDescent="0.3">
      <c r="B21" s="42" t="s">
        <v>99</v>
      </c>
      <c r="C21" s="43"/>
      <c r="D21" s="44"/>
      <c r="E21" s="44"/>
      <c r="F21" s="45"/>
      <c r="G21" s="171">
        <f>ROUND(SUBTOTAL(9,G15:G20),0)</f>
        <v>0</v>
      </c>
      <c r="H21" s="46">
        <f>ROUND(G21/G$50,4)</f>
        <v>0</v>
      </c>
    </row>
    <row r="22" spans="2:9" ht="15" x14ac:dyDescent="0.3">
      <c r="B22" s="47"/>
      <c r="C22" s="16"/>
      <c r="D22" s="48"/>
      <c r="E22" s="48"/>
      <c r="F22" s="49"/>
      <c r="G22" s="50"/>
      <c r="H22" s="31"/>
    </row>
    <row r="23" spans="2:9" ht="15.6" x14ac:dyDescent="0.3">
      <c r="B23" s="18" t="s">
        <v>100</v>
      </c>
      <c r="C23" s="16"/>
      <c r="D23" s="13"/>
      <c r="E23" s="23"/>
      <c r="F23" s="23"/>
      <c r="G23" s="51"/>
      <c r="H23" s="39" t="s">
        <v>98</v>
      </c>
    </row>
    <row r="24" spans="2:9" ht="15" x14ac:dyDescent="0.3">
      <c r="B24" s="47" t="s">
        <v>101</v>
      </c>
      <c r="C24" s="47"/>
      <c r="D24" s="77">
        <f>45+200+20+20</f>
        <v>285</v>
      </c>
      <c r="E24" s="77"/>
      <c r="F24" s="77"/>
      <c r="G24" s="78">
        <f>((D24*D$15)*2)/6</f>
        <v>0</v>
      </c>
      <c r="H24" s="53">
        <f t="shared" ref="H24:H36" si="0">ROUND(G24/G$50,4)</f>
        <v>0</v>
      </c>
    </row>
    <row r="25" spans="2:9" ht="15" x14ac:dyDescent="0.3">
      <c r="B25" s="16" t="s">
        <v>102</v>
      </c>
      <c r="C25" s="16"/>
      <c r="D25" s="79">
        <v>145.1</v>
      </c>
      <c r="E25" s="79"/>
      <c r="F25" s="79"/>
      <c r="G25" s="78">
        <f>D25*D$15</f>
        <v>0</v>
      </c>
      <c r="H25" s="53">
        <f t="shared" si="0"/>
        <v>0</v>
      </c>
    </row>
    <row r="26" spans="2:9" ht="15" x14ac:dyDescent="0.3">
      <c r="B26" s="16" t="s">
        <v>103</v>
      </c>
      <c r="C26" s="16"/>
      <c r="D26" s="79">
        <v>300</v>
      </c>
      <c r="E26" s="79"/>
      <c r="F26" s="79"/>
      <c r="G26" s="80">
        <f>((D26*D$15))/12</f>
        <v>0</v>
      </c>
      <c r="H26" s="53">
        <f t="shared" si="0"/>
        <v>0</v>
      </c>
    </row>
    <row r="27" spans="2:9" ht="15" x14ac:dyDescent="0.3">
      <c r="B27" s="16" t="s">
        <v>104</v>
      </c>
      <c r="C27" s="55"/>
      <c r="D27" s="29">
        <v>527</v>
      </c>
      <c r="E27" s="79"/>
      <c r="F27" s="79"/>
      <c r="G27" s="78">
        <f>D27*D15</f>
        <v>0</v>
      </c>
      <c r="H27" s="53">
        <f t="shared" si="0"/>
        <v>0</v>
      </c>
    </row>
    <row r="28" spans="2:9" ht="15" x14ac:dyDescent="0.3">
      <c r="B28" s="16" t="s">
        <v>110</v>
      </c>
      <c r="C28" s="16"/>
      <c r="D28" s="29">
        <v>4</v>
      </c>
      <c r="E28" s="81"/>
      <c r="F28" s="29"/>
      <c r="G28" s="78">
        <f>(D28*D15)</f>
        <v>0</v>
      </c>
      <c r="H28" s="53">
        <f t="shared" si="0"/>
        <v>0</v>
      </c>
    </row>
    <row r="29" spans="2:9" ht="15" x14ac:dyDescent="0.3">
      <c r="B29" s="16" t="s">
        <v>121</v>
      </c>
      <c r="C29" s="55"/>
      <c r="D29" s="29">
        <f>((171.72)-F7*2.5%)</f>
        <v>121.22</v>
      </c>
      <c r="E29" s="79"/>
      <c r="F29" s="79"/>
      <c r="G29" s="78">
        <f>D29*D15</f>
        <v>0</v>
      </c>
      <c r="H29" s="53">
        <f t="shared" si="0"/>
        <v>0</v>
      </c>
    </row>
    <row r="30" spans="2:9" ht="15" x14ac:dyDescent="0.3">
      <c r="B30" s="16" t="s">
        <v>105</v>
      </c>
      <c r="C30" s="55"/>
      <c r="D30" s="29">
        <v>60.5</v>
      </c>
      <c r="E30" s="79"/>
      <c r="F30" s="79"/>
      <c r="G30" s="78">
        <f>D30*D15/2</f>
        <v>0</v>
      </c>
      <c r="H30" s="53">
        <f t="shared" si="0"/>
        <v>0</v>
      </c>
    </row>
    <row r="31" spans="2:9" ht="15" x14ac:dyDescent="0.3">
      <c r="B31" s="16" t="s">
        <v>106</v>
      </c>
      <c r="C31" s="55"/>
      <c r="D31" s="79">
        <v>6.81</v>
      </c>
      <c r="E31" s="79"/>
      <c r="F31" s="79"/>
      <c r="G31" s="78">
        <f>D31*D$15</f>
        <v>0</v>
      </c>
      <c r="H31" s="53">
        <f t="shared" si="0"/>
        <v>0</v>
      </c>
    </row>
    <row r="32" spans="2:9" ht="15" x14ac:dyDescent="0.3">
      <c r="B32" s="16" t="s">
        <v>109</v>
      </c>
      <c r="C32" s="16"/>
      <c r="D32" s="29">
        <v>135</v>
      </c>
      <c r="E32" s="79"/>
      <c r="F32" s="79"/>
      <c r="G32" s="82">
        <f>D32*D15/12</f>
        <v>0</v>
      </c>
      <c r="H32" s="53">
        <f t="shared" si="0"/>
        <v>0</v>
      </c>
    </row>
    <row r="33" spans="2:10" ht="15" x14ac:dyDescent="0.3">
      <c r="B33" s="16" t="s">
        <v>107</v>
      </c>
      <c r="C33" s="16"/>
      <c r="D33" s="29">
        <f>3*2*16</f>
        <v>96</v>
      </c>
      <c r="E33" s="79"/>
      <c r="F33" s="79"/>
      <c r="G33" s="78">
        <f>D33*D15</f>
        <v>0</v>
      </c>
      <c r="H33" s="53">
        <f>ROUND(G33/G$50,4)</f>
        <v>0</v>
      </c>
    </row>
    <row r="34" spans="2:10" ht="15" x14ac:dyDescent="0.3">
      <c r="B34" s="16" t="s">
        <v>125</v>
      </c>
      <c r="C34" s="16"/>
      <c r="D34" s="174">
        <f>F3</f>
        <v>0</v>
      </c>
      <c r="E34" s="79"/>
      <c r="F34" s="79"/>
      <c r="G34" s="78">
        <f>Equipamento!I36*D34</f>
        <v>0</v>
      </c>
      <c r="H34" s="53">
        <f>ROUND(G34/G$50,4)</f>
        <v>0</v>
      </c>
    </row>
    <row r="35" spans="2:10" ht="15" x14ac:dyDescent="0.3">
      <c r="B35" s="16"/>
      <c r="C35" s="16"/>
      <c r="D35" s="174"/>
      <c r="E35" s="79"/>
      <c r="F35" s="79"/>
      <c r="G35" s="82"/>
      <c r="H35" s="53"/>
    </row>
    <row r="36" spans="2:10" ht="15.6" x14ac:dyDescent="0.3">
      <c r="B36" s="42" t="s">
        <v>108</v>
      </c>
      <c r="C36" s="43"/>
      <c r="D36" s="44"/>
      <c r="E36" s="44"/>
      <c r="F36" s="56"/>
      <c r="G36" s="61">
        <f>ROUND(SUM(G24:G35),0)</f>
        <v>0</v>
      </c>
      <c r="H36" s="46">
        <f t="shared" si="0"/>
        <v>0</v>
      </c>
    </row>
    <row r="37" spans="2:10" ht="93" customHeight="1" x14ac:dyDescent="0.3">
      <c r="B37" s="180"/>
      <c r="C37" s="180"/>
      <c r="D37" s="180"/>
      <c r="E37" s="180"/>
      <c r="F37" s="180"/>
      <c r="G37" s="180"/>
      <c r="H37" s="180"/>
    </row>
    <row r="38" spans="2:10" ht="15.6" x14ac:dyDescent="0.3">
      <c r="B38" s="18" t="s">
        <v>137</v>
      </c>
      <c r="C38" s="16"/>
      <c r="D38" s="13"/>
      <c r="E38" s="13"/>
      <c r="F38" s="54"/>
      <c r="G38" s="51"/>
      <c r="H38" s="39" t="s">
        <v>98</v>
      </c>
    </row>
    <row r="39" spans="2:10" ht="15" x14ac:dyDescent="0.3">
      <c r="B39" s="73" t="s">
        <v>126</v>
      </c>
      <c r="C39" s="73"/>
      <c r="D39" s="74">
        <v>0.25</v>
      </c>
      <c r="E39" s="75"/>
      <c r="F39" s="76"/>
      <c r="G39" s="82">
        <f>(G36+G21)*D39</f>
        <v>0</v>
      </c>
      <c r="H39" s="53">
        <f>ROUND(G39/G$50,4)</f>
        <v>0</v>
      </c>
      <c r="I39" s="59"/>
    </row>
    <row r="40" spans="2:10" ht="15.6" x14ac:dyDescent="0.3">
      <c r="B40" s="42" t="s">
        <v>136</v>
      </c>
      <c r="C40" s="43"/>
      <c r="D40" s="60"/>
      <c r="E40" s="60"/>
      <c r="F40" s="56"/>
      <c r="G40" s="61">
        <f>ROUND(SUM(G39:G39),0)</f>
        <v>0</v>
      </c>
      <c r="H40" s="46">
        <f>ROUND(G40/G$50,4)</f>
        <v>0</v>
      </c>
    </row>
    <row r="41" spans="2:10" ht="15" x14ac:dyDescent="0.3">
      <c r="B41" s="16"/>
      <c r="C41" s="16"/>
      <c r="D41" s="34"/>
      <c r="E41" s="34"/>
      <c r="F41" s="54"/>
      <c r="G41" s="57"/>
      <c r="H41" s="34"/>
    </row>
    <row r="42" spans="2:10" ht="15.6" x14ac:dyDescent="0.3">
      <c r="B42" s="42" t="s">
        <v>111</v>
      </c>
      <c r="C42" s="43"/>
      <c r="D42" s="44"/>
      <c r="E42" s="44"/>
      <c r="F42" s="56"/>
      <c r="G42" s="61">
        <f>G40+G36+G21</f>
        <v>0</v>
      </c>
      <c r="H42" s="60"/>
      <c r="J42" s="58"/>
    </row>
    <row r="43" spans="2:10" ht="15" x14ac:dyDescent="0.3">
      <c r="B43" s="16"/>
      <c r="C43" s="16"/>
      <c r="D43" s="13"/>
      <c r="E43" s="13"/>
      <c r="F43" s="54"/>
      <c r="G43" s="57"/>
      <c r="H43" s="34"/>
    </row>
    <row r="44" spans="2:10" ht="15.6" x14ac:dyDescent="0.3">
      <c r="B44" s="18" t="s">
        <v>112</v>
      </c>
      <c r="C44" s="16"/>
      <c r="D44" s="13"/>
      <c r="E44" s="13"/>
      <c r="F44" s="54"/>
      <c r="G44" s="57"/>
      <c r="H44" s="34"/>
    </row>
    <row r="45" spans="2:10" ht="15" x14ac:dyDescent="0.3">
      <c r="B45" s="47"/>
      <c r="C45" s="48" t="s">
        <v>113</v>
      </c>
      <c r="D45" s="62">
        <v>1.6500000000000001E-2</v>
      </c>
      <c r="E45" s="62"/>
      <c r="F45" s="52"/>
      <c r="G45" s="63"/>
      <c r="H45" s="64"/>
    </row>
    <row r="46" spans="2:10" ht="15" x14ac:dyDescent="0.3">
      <c r="B46" s="16"/>
      <c r="C46" s="13" t="s">
        <v>114</v>
      </c>
      <c r="D46" s="65">
        <v>7.5999999999999998E-2</v>
      </c>
      <c r="E46" s="65"/>
      <c r="F46" s="54"/>
      <c r="G46" s="57"/>
      <c r="H46" s="53"/>
    </row>
    <row r="47" spans="2:10" ht="15" x14ac:dyDescent="0.3">
      <c r="B47" s="16"/>
      <c r="C47" s="13" t="s">
        <v>115</v>
      </c>
      <c r="D47" s="65">
        <v>0.05</v>
      </c>
      <c r="E47" s="65"/>
      <c r="F47" s="54"/>
      <c r="G47" s="57"/>
      <c r="H47" s="53"/>
    </row>
    <row r="48" spans="2:10" ht="15.6" x14ac:dyDescent="0.3">
      <c r="B48" s="66" t="s">
        <v>116</v>
      </c>
      <c r="C48" s="38"/>
      <c r="D48" s="67">
        <f>SUM(D45:D47)</f>
        <v>0.14250000000000002</v>
      </c>
      <c r="E48" s="67"/>
      <c r="F48" s="68"/>
      <c r="G48" s="170">
        <f>G50-G42</f>
        <v>-0.01</v>
      </c>
      <c r="H48" s="69">
        <f>ROUND(G48/G$50,4)</f>
        <v>1</v>
      </c>
    </row>
    <row r="49" spans="2:10" ht="15" x14ac:dyDescent="0.3">
      <c r="B49" s="16"/>
      <c r="C49" s="16"/>
      <c r="D49" s="13"/>
      <c r="E49" s="13"/>
      <c r="F49" s="54"/>
      <c r="G49" s="82"/>
      <c r="H49" s="34"/>
    </row>
    <row r="50" spans="2:10" ht="15.6" x14ac:dyDescent="0.3">
      <c r="B50" s="42" t="s">
        <v>138</v>
      </c>
      <c r="C50" s="43"/>
      <c r="D50" s="44"/>
      <c r="E50" s="44"/>
      <c r="F50" s="56"/>
      <c r="G50" s="61">
        <f>ROUND(G42/(1-D48),2)-0.01</f>
        <v>-0.01</v>
      </c>
      <c r="H50" s="46">
        <v>1</v>
      </c>
      <c r="J50" s="169"/>
    </row>
    <row r="51" spans="2:10" ht="15" x14ac:dyDescent="0.3">
      <c r="B51" s="16"/>
      <c r="C51" s="16"/>
      <c r="D51" s="13"/>
      <c r="E51" s="13"/>
      <c r="F51" s="54"/>
      <c r="G51" s="57"/>
      <c r="H51" s="34"/>
    </row>
    <row r="52" spans="2:10" ht="15.6" x14ac:dyDescent="0.3">
      <c r="F52" s="173" t="s">
        <v>127</v>
      </c>
      <c r="G52" s="172">
        <f>G50*12</f>
        <v>-0.12</v>
      </c>
      <c r="H52" s="27"/>
    </row>
    <row r="54" spans="2:10" x14ac:dyDescent="0.3">
      <c r="D54" s="176" t="s">
        <v>140</v>
      </c>
    </row>
    <row r="55" spans="2:10" x14ac:dyDescent="0.3">
      <c r="D55" s="176" t="s">
        <v>141</v>
      </c>
    </row>
  </sheetData>
  <mergeCells count="2">
    <mergeCell ref="B1:G1"/>
    <mergeCell ref="B37:H37"/>
  </mergeCells>
  <pageMargins left="0.7" right="0.7" top="0.75" bottom="0.75" header="0.3" footer="0.3"/>
  <pageSetup paperSize="9" scale="74" fitToHeight="0" orientation="landscape" r:id="rId1"/>
  <rowBreaks count="1" manualBreakCount="1">
    <brk id="3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84"/>
  <sheetViews>
    <sheetView view="pageBreakPreview" zoomScale="70" zoomScaleNormal="110" zoomScaleSheetLayoutView="70" workbookViewId="0">
      <selection activeCell="M18" sqref="M18"/>
    </sheetView>
  </sheetViews>
  <sheetFormatPr defaultColWidth="11.44140625" defaultRowHeight="13.2" x14ac:dyDescent="0.3"/>
  <cols>
    <col min="1" max="1" width="2.33203125" style="1" customWidth="1"/>
    <col min="2" max="2" width="22.44140625" style="1" customWidth="1"/>
    <col min="3" max="3" width="15.109375" style="1" customWidth="1"/>
    <col min="4" max="4" width="13.33203125" style="1" customWidth="1"/>
    <col min="5" max="5" width="10.21875" style="1" customWidth="1"/>
    <col min="6" max="6" width="16.44140625" style="1" customWidth="1"/>
    <col min="7" max="7" width="11" style="1" customWidth="1"/>
    <col min="8" max="8" width="27.44140625" style="1" customWidth="1"/>
    <col min="9" max="9" width="31" style="1" bestFit="1" customWidth="1"/>
    <col min="10" max="10" width="9.5546875" style="1" customWidth="1"/>
    <col min="11" max="11" width="16.44140625" style="1" customWidth="1"/>
    <col min="12" max="12" width="2.33203125" style="1" customWidth="1"/>
    <col min="13" max="13" width="22.44140625" style="2" customWidth="1"/>
    <col min="14" max="14" width="14.109375" style="1" bestFit="1" customWidth="1"/>
    <col min="15" max="16384" width="11.44140625" style="1"/>
  </cols>
  <sheetData>
    <row r="1" spans="2:17" ht="43.8" customHeight="1" thickBot="1" x14ac:dyDescent="0.35">
      <c r="M1" s="2" t="s">
        <v>0</v>
      </c>
    </row>
    <row r="2" spans="2:17" ht="13.8" thickBot="1" x14ac:dyDescent="0.35">
      <c r="B2" s="165" t="s">
        <v>1</v>
      </c>
      <c r="C2" s="181" t="s">
        <v>120</v>
      </c>
      <c r="D2" s="182"/>
      <c r="E2" s="182"/>
      <c r="F2" s="182"/>
      <c r="G2" s="182"/>
      <c r="H2" s="183"/>
      <c r="I2" s="166" t="s">
        <v>2</v>
      </c>
      <c r="J2" s="3"/>
      <c r="K2" s="4">
        <v>3000</v>
      </c>
      <c r="M2" s="84" t="s">
        <v>3</v>
      </c>
      <c r="N2" s="85"/>
    </row>
    <row r="3" spans="2:17" x14ac:dyDescent="0.3">
      <c r="B3" s="102">
        <v>0</v>
      </c>
      <c r="C3" s="103"/>
      <c r="D3" s="103"/>
      <c r="E3" s="103"/>
      <c r="F3" s="104"/>
      <c r="H3" s="102" t="s">
        <v>4</v>
      </c>
      <c r="I3" s="103"/>
      <c r="J3" s="103"/>
      <c r="K3" s="104"/>
      <c r="M3" s="164">
        <v>370000</v>
      </c>
      <c r="N3" s="86"/>
      <c r="P3" s="5"/>
      <c r="Q3" s="5"/>
    </row>
    <row r="4" spans="2:17" x14ac:dyDescent="0.3">
      <c r="B4" s="105"/>
      <c r="C4" s="106"/>
      <c r="D4" s="107" t="s">
        <v>5</v>
      </c>
      <c r="E4" s="108" t="s">
        <v>6</v>
      </c>
      <c r="F4" s="109">
        <f>K4</f>
        <v>370000</v>
      </c>
      <c r="H4" s="116"/>
      <c r="I4" s="117" t="s">
        <v>5</v>
      </c>
      <c r="J4" s="118" t="s">
        <v>6</v>
      </c>
      <c r="K4" s="143">
        <f>M3</f>
        <v>370000</v>
      </c>
      <c r="M4" s="167" t="s">
        <v>131</v>
      </c>
      <c r="N4" s="168">
        <v>44562</v>
      </c>
      <c r="P4" s="5"/>
      <c r="Q4" s="5"/>
    </row>
    <row r="5" spans="2:17" x14ac:dyDescent="0.3">
      <c r="B5" s="184" t="s">
        <v>7</v>
      </c>
      <c r="C5" s="110"/>
      <c r="D5" s="110" t="s">
        <v>8</v>
      </c>
      <c r="E5" s="110"/>
      <c r="F5" s="111" t="s">
        <v>123</v>
      </c>
      <c r="H5" s="132"/>
      <c r="I5" s="133" t="s">
        <v>9</v>
      </c>
      <c r="J5" s="144" t="s">
        <v>10</v>
      </c>
      <c r="K5" s="145">
        <v>0.2</v>
      </c>
      <c r="M5" s="87" t="s">
        <v>129</v>
      </c>
      <c r="N5" s="161">
        <v>370000</v>
      </c>
    </row>
    <row r="6" spans="2:17" x14ac:dyDescent="0.3">
      <c r="B6" s="185"/>
      <c r="C6" s="112"/>
      <c r="D6" s="112" t="s">
        <v>11</v>
      </c>
      <c r="E6" s="112"/>
      <c r="F6" s="113" t="s">
        <v>124</v>
      </c>
      <c r="H6" s="123"/>
      <c r="I6" s="124" t="s">
        <v>12</v>
      </c>
      <c r="J6" s="146" t="s">
        <v>13</v>
      </c>
      <c r="K6" s="147">
        <v>5</v>
      </c>
      <c r="M6" s="88" t="s">
        <v>130</v>
      </c>
      <c r="N6" s="161">
        <v>6.59</v>
      </c>
    </row>
    <row r="7" spans="2:17" x14ac:dyDescent="0.3">
      <c r="B7" s="185"/>
      <c r="C7" s="112"/>
      <c r="D7" s="112" t="s">
        <v>14</v>
      </c>
      <c r="E7" s="114" t="s">
        <v>15</v>
      </c>
      <c r="F7" s="115">
        <f>N6</f>
        <v>6.59</v>
      </c>
      <c r="H7" s="132"/>
      <c r="I7" s="133" t="s">
        <v>16</v>
      </c>
      <c r="J7" s="144" t="s">
        <v>17</v>
      </c>
      <c r="K7" s="148">
        <f>K4*(1-(K5/12*(K6*12)))</f>
        <v>0</v>
      </c>
      <c r="M7" s="88" t="s">
        <v>132</v>
      </c>
      <c r="N7" s="161">
        <v>1700</v>
      </c>
    </row>
    <row r="8" spans="2:17" x14ac:dyDescent="0.3">
      <c r="B8" s="186"/>
      <c r="C8" s="117"/>
      <c r="D8" s="117" t="s">
        <v>18</v>
      </c>
      <c r="E8" s="118" t="s">
        <v>19</v>
      </c>
      <c r="F8" s="119">
        <v>2</v>
      </c>
      <c r="H8" s="132"/>
      <c r="I8" s="133" t="s">
        <v>20</v>
      </c>
      <c r="J8" s="114" t="s">
        <v>21</v>
      </c>
      <c r="K8" s="145">
        <v>0.12</v>
      </c>
      <c r="M8" s="88" t="s">
        <v>133</v>
      </c>
      <c r="N8" s="162">
        <v>650</v>
      </c>
    </row>
    <row r="9" spans="2:17" ht="13.8" thickBot="1" x14ac:dyDescent="0.35">
      <c r="B9" s="185" t="s">
        <v>22</v>
      </c>
      <c r="C9" s="112"/>
      <c r="D9" s="112" t="s">
        <v>23</v>
      </c>
      <c r="E9" s="114" t="s">
        <v>24</v>
      </c>
      <c r="F9" s="120">
        <f>N7*6</f>
        <v>10200</v>
      </c>
      <c r="H9" s="132"/>
      <c r="I9" s="133" t="s">
        <v>25</v>
      </c>
      <c r="J9" s="144" t="s">
        <v>26</v>
      </c>
      <c r="K9" s="145">
        <v>0.02</v>
      </c>
      <c r="M9" s="89" t="s">
        <v>134</v>
      </c>
      <c r="N9" s="163">
        <v>30</v>
      </c>
    </row>
    <row r="10" spans="2:17" x14ac:dyDescent="0.3">
      <c r="B10" s="187"/>
      <c r="C10" s="117"/>
      <c r="D10" s="117" t="s">
        <v>27</v>
      </c>
      <c r="E10" s="118" t="s">
        <v>28</v>
      </c>
      <c r="F10" s="121">
        <v>40000</v>
      </c>
      <c r="H10" s="132"/>
      <c r="I10" s="133" t="s">
        <v>29</v>
      </c>
      <c r="J10" s="144" t="s">
        <v>30</v>
      </c>
      <c r="K10" s="149">
        <v>145</v>
      </c>
      <c r="M10" s="5"/>
    </row>
    <row r="11" spans="2:17" x14ac:dyDescent="0.3">
      <c r="B11" s="116" t="s">
        <v>31</v>
      </c>
      <c r="C11" s="117"/>
      <c r="D11" s="117" t="s">
        <v>32</v>
      </c>
      <c r="E11" s="118" t="s">
        <v>33</v>
      </c>
      <c r="F11" s="122">
        <v>2.5000000000000002E-6</v>
      </c>
      <c r="H11" s="132"/>
      <c r="I11" s="133" t="s">
        <v>34</v>
      </c>
      <c r="J11" s="144" t="s">
        <v>35</v>
      </c>
      <c r="K11" s="149">
        <v>105.65</v>
      </c>
      <c r="M11" s="5"/>
    </row>
    <row r="12" spans="2:17" x14ac:dyDescent="0.3">
      <c r="B12" s="188" t="s">
        <v>36</v>
      </c>
      <c r="C12" s="124"/>
      <c r="D12" s="124" t="s">
        <v>37</v>
      </c>
      <c r="E12" s="125" t="s">
        <v>38</v>
      </c>
      <c r="F12" s="126">
        <f>N8/20</f>
        <v>32.5</v>
      </c>
      <c r="H12" s="132"/>
      <c r="I12" s="133" t="s">
        <v>39</v>
      </c>
      <c r="J12" s="144" t="s">
        <v>40</v>
      </c>
      <c r="K12" s="150">
        <f>K4*1%</f>
        <v>3700</v>
      </c>
      <c r="M12" s="5"/>
    </row>
    <row r="13" spans="2:17" x14ac:dyDescent="0.3">
      <c r="B13" s="186"/>
      <c r="C13" s="117"/>
      <c r="D13" s="117" t="s">
        <v>41</v>
      </c>
      <c r="E13" s="118" t="s">
        <v>33</v>
      </c>
      <c r="F13" s="127">
        <f>F12/20000</f>
        <v>1.6249999999999999E-3</v>
      </c>
      <c r="H13" s="132"/>
      <c r="I13" s="151" t="s">
        <v>42</v>
      </c>
      <c r="J13" s="144" t="s">
        <v>43</v>
      </c>
      <c r="K13" s="152">
        <v>0</v>
      </c>
      <c r="M13" s="5"/>
    </row>
    <row r="14" spans="2:17" x14ac:dyDescent="0.3">
      <c r="B14" s="185" t="s">
        <v>44</v>
      </c>
      <c r="C14" s="112"/>
      <c r="D14" s="112" t="s">
        <v>37</v>
      </c>
      <c r="E14" s="114" t="s">
        <v>45</v>
      </c>
      <c r="F14" s="120">
        <f>N9</f>
        <v>30</v>
      </c>
      <c r="H14" s="129" t="s">
        <v>46</v>
      </c>
      <c r="I14" s="153"/>
      <c r="J14" s="153"/>
      <c r="K14" s="131"/>
      <c r="M14" s="1"/>
    </row>
    <row r="15" spans="2:17" x14ac:dyDescent="0.3">
      <c r="B15" s="186"/>
      <c r="C15" s="117"/>
      <c r="D15" s="117" t="s">
        <v>41</v>
      </c>
      <c r="E15" s="118" t="s">
        <v>47</v>
      </c>
      <c r="F15" s="127">
        <f>F14/20000</f>
        <v>1.5E-3</v>
      </c>
      <c r="H15" s="186" t="s">
        <v>48</v>
      </c>
      <c r="I15" s="190" t="s">
        <v>49</v>
      </c>
      <c r="J15" s="191"/>
      <c r="K15" s="192">
        <f>ROUND((K4-K7)/(12*K6),2)</f>
        <v>6166.67</v>
      </c>
      <c r="M15" s="1"/>
      <c r="N15" s="5"/>
    </row>
    <row r="16" spans="2:17" x14ac:dyDescent="0.3">
      <c r="B16" s="185" t="s">
        <v>50</v>
      </c>
      <c r="C16" s="112"/>
      <c r="D16" s="112" t="s">
        <v>51</v>
      </c>
      <c r="E16" s="114" t="s">
        <v>52</v>
      </c>
      <c r="F16" s="120">
        <v>0.15</v>
      </c>
      <c r="H16" s="189"/>
      <c r="I16" s="195" t="s">
        <v>53</v>
      </c>
      <c r="J16" s="196"/>
      <c r="K16" s="193"/>
      <c r="M16" s="1"/>
      <c r="N16" s="5"/>
    </row>
    <row r="17" spans="2:14" x14ac:dyDescent="0.3">
      <c r="B17" s="194"/>
      <c r="C17" s="112"/>
      <c r="D17" s="112" t="s">
        <v>54</v>
      </c>
      <c r="E17" s="114" t="s">
        <v>55</v>
      </c>
      <c r="F17" s="128">
        <v>3</v>
      </c>
      <c r="H17" s="186" t="s">
        <v>56</v>
      </c>
      <c r="I17" s="197" t="s">
        <v>135</v>
      </c>
      <c r="J17" s="191"/>
      <c r="K17" s="193">
        <f>ROUND((K4-K7)*((K6+1)/(12*K6))*K8+(K7*K8/12),2)</f>
        <v>4440</v>
      </c>
      <c r="M17" s="1"/>
      <c r="N17" s="5"/>
    </row>
    <row r="18" spans="2:14" x14ac:dyDescent="0.3">
      <c r="B18" s="129" t="s">
        <v>57</v>
      </c>
      <c r="C18" s="130"/>
      <c r="D18" s="130"/>
      <c r="E18" s="130"/>
      <c r="F18" s="131" t="s">
        <v>58</v>
      </c>
      <c r="H18" s="189"/>
      <c r="I18" s="195" t="s">
        <v>59</v>
      </c>
      <c r="J18" s="196"/>
      <c r="K18" s="193"/>
      <c r="M18" s="1"/>
      <c r="N18" s="5"/>
    </row>
    <row r="19" spans="2:14" x14ac:dyDescent="0.3">
      <c r="B19" s="132"/>
      <c r="C19" s="133" t="s">
        <v>7</v>
      </c>
      <c r="D19" s="134" t="s">
        <v>60</v>
      </c>
      <c r="E19" s="134"/>
      <c r="F19" s="135">
        <f>IF(F6="SIM",ROUND(F7/F8,4),0)</f>
        <v>3.2949999999999999</v>
      </c>
      <c r="H19" s="189" t="s">
        <v>25</v>
      </c>
      <c r="I19" s="190" t="s">
        <v>61</v>
      </c>
      <c r="J19" s="198"/>
      <c r="K19" s="193">
        <f>ROUND((K4*K9/12),2)</f>
        <v>616.66999999999996</v>
      </c>
      <c r="M19" s="1"/>
      <c r="N19" s="5"/>
    </row>
    <row r="20" spans="2:14" x14ac:dyDescent="0.3">
      <c r="B20" s="132"/>
      <c r="C20" s="133" t="s">
        <v>22</v>
      </c>
      <c r="D20" s="134" t="s">
        <v>62</v>
      </c>
      <c r="E20" s="134"/>
      <c r="F20" s="135">
        <f>ROUND(F9/F10,4)</f>
        <v>0.255</v>
      </c>
      <c r="H20" s="189"/>
      <c r="I20" s="195" t="s">
        <v>63</v>
      </c>
      <c r="J20" s="196"/>
      <c r="K20" s="193"/>
      <c r="M20" s="1"/>
    </row>
    <row r="21" spans="2:14" x14ac:dyDescent="0.3">
      <c r="B21" s="132"/>
      <c r="C21" s="133" t="s">
        <v>31</v>
      </c>
      <c r="D21" s="134" t="s">
        <v>64</v>
      </c>
      <c r="E21" s="134"/>
      <c r="F21" s="135">
        <f>ROUND(F11*F4,4)</f>
        <v>0.92500000000000004</v>
      </c>
      <c r="H21" s="189" t="s">
        <v>65</v>
      </c>
      <c r="I21" s="190" t="s">
        <v>30</v>
      </c>
      <c r="J21" s="198"/>
      <c r="K21" s="193">
        <f>ROUND(K10/12,2)</f>
        <v>12.08</v>
      </c>
      <c r="M21" s="1"/>
    </row>
    <row r="22" spans="2:14" x14ac:dyDescent="0.3">
      <c r="B22" s="132"/>
      <c r="C22" s="133" t="s">
        <v>36</v>
      </c>
      <c r="D22" s="134" t="s">
        <v>66</v>
      </c>
      <c r="E22" s="134"/>
      <c r="F22" s="135">
        <f>ROUND(F12*F13,4)</f>
        <v>5.28E-2</v>
      </c>
      <c r="H22" s="189"/>
      <c r="I22" s="195" t="s">
        <v>63</v>
      </c>
      <c r="J22" s="196"/>
      <c r="K22" s="193"/>
      <c r="M22" s="1"/>
    </row>
    <row r="23" spans="2:14" x14ac:dyDescent="0.3">
      <c r="B23" s="132"/>
      <c r="C23" s="133" t="s">
        <v>44</v>
      </c>
      <c r="D23" s="134" t="s">
        <v>67</v>
      </c>
      <c r="E23" s="134"/>
      <c r="F23" s="135">
        <f>ROUND(F14*F15,4)</f>
        <v>4.4999999999999998E-2</v>
      </c>
      <c r="H23" s="189" t="s">
        <v>34</v>
      </c>
      <c r="I23" s="190" t="s">
        <v>35</v>
      </c>
      <c r="J23" s="198"/>
      <c r="K23" s="193">
        <f>ROUND(K11/12,2)</f>
        <v>8.8000000000000007</v>
      </c>
      <c r="M23" s="1"/>
    </row>
    <row r="24" spans="2:14" x14ac:dyDescent="0.3">
      <c r="B24" s="132"/>
      <c r="C24" s="133" t="s">
        <v>50</v>
      </c>
      <c r="D24" s="134" t="s">
        <v>68</v>
      </c>
      <c r="E24" s="134"/>
      <c r="F24" s="135">
        <f>F16/F17</f>
        <v>4.9999999999999996E-2</v>
      </c>
      <c r="H24" s="189"/>
      <c r="I24" s="195" t="s">
        <v>63</v>
      </c>
      <c r="J24" s="196"/>
      <c r="K24" s="193"/>
      <c r="M24" s="6"/>
    </row>
    <row r="25" spans="2:14" x14ac:dyDescent="0.3">
      <c r="B25" s="132"/>
      <c r="C25" s="133"/>
      <c r="D25" s="136"/>
      <c r="E25" s="136" t="s">
        <v>69</v>
      </c>
      <c r="F25" s="135">
        <f>SUM(F19:F24)</f>
        <v>4.6227999999999998</v>
      </c>
      <c r="H25" s="189" t="s">
        <v>70</v>
      </c>
      <c r="I25" s="190" t="s">
        <v>71</v>
      </c>
      <c r="J25" s="198"/>
      <c r="K25" s="193">
        <f>ROUND(K12/12,2)</f>
        <v>308.33</v>
      </c>
      <c r="M25" s="5"/>
    </row>
    <row r="26" spans="2:14" x14ac:dyDescent="0.3">
      <c r="B26" s="132"/>
      <c r="C26" s="133" t="s">
        <v>72</v>
      </c>
      <c r="D26" s="137"/>
      <c r="E26" s="137"/>
      <c r="F26" s="138">
        <v>0</v>
      </c>
      <c r="H26" s="188"/>
      <c r="I26" s="195" t="s">
        <v>63</v>
      </c>
      <c r="J26" s="206"/>
      <c r="K26" s="205"/>
      <c r="M26" s="1"/>
    </row>
    <row r="27" spans="2:14" x14ac:dyDescent="0.3">
      <c r="B27" s="123"/>
      <c r="C27" s="124"/>
      <c r="D27" s="139"/>
      <c r="E27" s="139"/>
      <c r="F27" s="140"/>
      <c r="H27" s="123" t="s">
        <v>42</v>
      </c>
      <c r="I27" s="190" t="s">
        <v>43</v>
      </c>
      <c r="J27" s="198"/>
      <c r="K27" s="154">
        <f>K13</f>
        <v>0</v>
      </c>
      <c r="M27" s="1"/>
    </row>
    <row r="28" spans="2:14" x14ac:dyDescent="0.3">
      <c r="B28" s="207" t="s">
        <v>73</v>
      </c>
      <c r="C28" s="208"/>
      <c r="D28" s="208"/>
      <c r="E28" s="209"/>
      <c r="F28" s="141">
        <f>F25+F26</f>
        <v>4.6227999999999998</v>
      </c>
      <c r="H28" s="207" t="s">
        <v>73</v>
      </c>
      <c r="I28" s="208"/>
      <c r="J28" s="210"/>
      <c r="K28" s="141">
        <f>K29/K2</f>
        <v>3.8508499999999999</v>
      </c>
      <c r="M28" s="1"/>
    </row>
    <row r="29" spans="2:14" ht="13.8" thickBot="1" x14ac:dyDescent="0.35">
      <c r="B29" s="211" t="s">
        <v>74</v>
      </c>
      <c r="C29" s="212"/>
      <c r="D29" s="212"/>
      <c r="E29" s="213"/>
      <c r="F29" s="142">
        <f>ROUND(F28*K2,2)</f>
        <v>13868.4</v>
      </c>
      <c r="H29" s="211" t="s">
        <v>75</v>
      </c>
      <c r="I29" s="212"/>
      <c r="J29" s="214"/>
      <c r="K29" s="142">
        <f>SUM(K15:K27)</f>
        <v>11552.55</v>
      </c>
      <c r="M29" s="1"/>
    </row>
    <row r="30" spans="2:14" ht="13.8" thickBot="1" x14ac:dyDescent="0.35">
      <c r="F30" s="7"/>
      <c r="H30" s="155"/>
      <c r="I30" s="155"/>
      <c r="J30" s="155"/>
      <c r="K30" s="156"/>
      <c r="M30" s="1"/>
    </row>
    <row r="31" spans="2:14" x14ac:dyDescent="0.3">
      <c r="B31" s="199" t="s">
        <v>76</v>
      </c>
      <c r="C31" s="200"/>
      <c r="D31" s="200"/>
      <c r="E31" s="200"/>
      <c r="F31" s="201"/>
      <c r="H31" s="202" t="s">
        <v>77</v>
      </c>
      <c r="I31" s="203"/>
      <c r="J31" s="203"/>
      <c r="K31" s="204"/>
    </row>
    <row r="32" spans="2:14" x14ac:dyDescent="0.3">
      <c r="B32" s="90" t="s">
        <v>78</v>
      </c>
      <c r="C32" s="91">
        <f>K2</f>
        <v>3000</v>
      </c>
      <c r="D32" s="218" t="s">
        <v>79</v>
      </c>
      <c r="E32" s="218"/>
      <c r="F32" s="92" t="s">
        <v>80</v>
      </c>
      <c r="H32" s="158" t="s">
        <v>81</v>
      </c>
      <c r="I32" s="216">
        <f>D35</f>
        <v>25420.949999999997</v>
      </c>
      <c r="J32" s="216"/>
      <c r="K32" s="159">
        <f>I32/$I$36</f>
        <v>0.84116978453688573</v>
      </c>
      <c r="M32" s="8"/>
    </row>
    <row r="33" spans="2:14" x14ac:dyDescent="0.3">
      <c r="B33" s="93"/>
      <c r="C33" s="94" t="s">
        <v>82</v>
      </c>
      <c r="D33" s="219">
        <f>K29</f>
        <v>11552.55</v>
      </c>
      <c r="E33" s="219"/>
      <c r="F33" s="95">
        <f>K28</f>
        <v>3.8508499999999999</v>
      </c>
      <c r="H33" s="158" t="s">
        <v>83</v>
      </c>
      <c r="I33" s="220">
        <v>2400</v>
      </c>
      <c r="J33" s="220"/>
      <c r="K33" s="159">
        <f>I33/$I$36</f>
        <v>7.9415107731557077E-2</v>
      </c>
      <c r="M33" s="8"/>
    </row>
    <row r="34" spans="2:14" x14ac:dyDescent="0.3">
      <c r="B34" s="96"/>
      <c r="C34" s="97" t="s">
        <v>84</v>
      </c>
      <c r="D34" s="221">
        <f>F29</f>
        <v>13868.4</v>
      </c>
      <c r="E34" s="221"/>
      <c r="F34" s="98">
        <f>F28</f>
        <v>4.6227999999999998</v>
      </c>
      <c r="H34" s="158" t="s">
        <v>128</v>
      </c>
      <c r="I34" s="220">
        <v>2400</v>
      </c>
      <c r="J34" s="220"/>
      <c r="K34" s="159">
        <f>I34/$I$36</f>
        <v>7.9415107731557077E-2</v>
      </c>
      <c r="M34" s="8"/>
    </row>
    <row r="35" spans="2:14" ht="13.8" thickBot="1" x14ac:dyDescent="0.35">
      <c r="B35" s="99"/>
      <c r="C35" s="100" t="s">
        <v>85</v>
      </c>
      <c r="D35" s="215">
        <f>SUM(D33:E34)</f>
        <v>25420.949999999997</v>
      </c>
      <c r="E35" s="215"/>
      <c r="F35" s="101">
        <f>SUM(F33:F34)</f>
        <v>8.4736499999999992</v>
      </c>
      <c r="H35" s="158" t="s">
        <v>86</v>
      </c>
      <c r="I35" s="216">
        <v>0</v>
      </c>
      <c r="J35" s="216"/>
      <c r="K35" s="159">
        <v>0</v>
      </c>
      <c r="M35" s="72"/>
    </row>
    <row r="36" spans="2:14" ht="25.8" customHeight="1" thickBot="1" x14ac:dyDescent="0.35">
      <c r="H36" s="157" t="s">
        <v>87</v>
      </c>
      <c r="I36" s="217">
        <f>ROUND((I32+I33+I34)/(1-K35),2)</f>
        <v>30220.95</v>
      </c>
      <c r="J36" s="217">
        <f>ROUND((J28+J29)/(1-L30),2)</f>
        <v>0</v>
      </c>
      <c r="K36" s="160">
        <f>SUM(K32:K35)</f>
        <v>0.99999999999999978</v>
      </c>
    </row>
    <row r="37" spans="2:14" ht="13.8" x14ac:dyDescent="0.3">
      <c r="D37" s="176" t="s">
        <v>140</v>
      </c>
      <c r="I37" s="176"/>
      <c r="M37" s="176" t="s">
        <v>140</v>
      </c>
    </row>
    <row r="38" spans="2:14" ht="13.8" x14ac:dyDescent="0.3">
      <c r="D38" s="176" t="s">
        <v>141</v>
      </c>
      <c r="I38" s="176"/>
      <c r="M38" s="176" t="s">
        <v>141</v>
      </c>
    </row>
    <row r="39" spans="2:14" x14ac:dyDescent="0.3">
      <c r="I39" s="5"/>
    </row>
    <row r="40" spans="2:14" x14ac:dyDescent="0.3">
      <c r="I40" s="5"/>
    </row>
    <row r="44" spans="2:14" x14ac:dyDescent="0.3">
      <c r="C44" s="9"/>
    </row>
    <row r="47" spans="2:14" x14ac:dyDescent="0.3">
      <c r="N47" s="10"/>
    </row>
    <row r="81" spans="14:14" x14ac:dyDescent="0.3">
      <c r="N81" s="6"/>
    </row>
    <row r="83" spans="14:14" x14ac:dyDescent="0.3">
      <c r="N83" s="6"/>
    </row>
    <row r="84" spans="14:14" x14ac:dyDescent="0.3">
      <c r="N84" s="6"/>
    </row>
  </sheetData>
  <mergeCells count="46">
    <mergeCell ref="D35:E35"/>
    <mergeCell ref="I35:J35"/>
    <mergeCell ref="I36:J36"/>
    <mergeCell ref="D32:E32"/>
    <mergeCell ref="I32:J32"/>
    <mergeCell ref="D33:E33"/>
    <mergeCell ref="I33:J33"/>
    <mergeCell ref="D34:E34"/>
    <mergeCell ref="I34:J34"/>
    <mergeCell ref="B31:F31"/>
    <mergeCell ref="H31:K31"/>
    <mergeCell ref="H23:H24"/>
    <mergeCell ref="I23:J23"/>
    <mergeCell ref="K23:K24"/>
    <mergeCell ref="I24:J24"/>
    <mergeCell ref="H25:H26"/>
    <mergeCell ref="I25:J25"/>
    <mergeCell ref="K25:K26"/>
    <mergeCell ref="I26:J26"/>
    <mergeCell ref="I27:J27"/>
    <mergeCell ref="B28:E28"/>
    <mergeCell ref="H28:J28"/>
    <mergeCell ref="B29:E29"/>
    <mergeCell ref="H29:J29"/>
    <mergeCell ref="H19:H20"/>
    <mergeCell ref="I19:J19"/>
    <mergeCell ref="K19:K20"/>
    <mergeCell ref="I20:J20"/>
    <mergeCell ref="H21:H22"/>
    <mergeCell ref="I21:J21"/>
    <mergeCell ref="K21:K22"/>
    <mergeCell ref="I22:J22"/>
    <mergeCell ref="I15:J15"/>
    <mergeCell ref="K15:K16"/>
    <mergeCell ref="B16:B17"/>
    <mergeCell ref="I16:J16"/>
    <mergeCell ref="H17:H18"/>
    <mergeCell ref="I17:J17"/>
    <mergeCell ref="K17:K18"/>
    <mergeCell ref="I18:J18"/>
    <mergeCell ref="C2:H2"/>
    <mergeCell ref="B5:B8"/>
    <mergeCell ref="B9:B10"/>
    <mergeCell ref="B12:B13"/>
    <mergeCell ref="B14:B15"/>
    <mergeCell ref="H15:H16"/>
  </mergeCells>
  <pageMargins left="0.7" right="0.7" top="0.75" bottom="0.75" header="0.3" footer="0.3"/>
  <pageSetup paperSize="9" scale="86" orientation="landscape" r:id="rId1"/>
  <rowBreaks count="1" manualBreakCount="1">
    <brk id="38" max="13" man="1"/>
  </rowBreaks>
  <colBreaks count="1" manualBreakCount="1">
    <brk id="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4" zoomScale="70" zoomScaleNormal="25" zoomScaleSheetLayoutView="70" workbookViewId="0">
      <selection activeCell="I67" sqref="I67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  <pageSetup paperSize="9" orientation="landscape" r:id="rId1"/>
  <rowBreaks count="1" manualBreakCount="1">
    <brk id="29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M.O.+Equip</vt:lpstr>
      <vt:lpstr>Equipamento</vt:lpstr>
      <vt:lpstr>$ equi</vt:lpstr>
      <vt:lpstr>'$ equi'!Area_de_impressao</vt:lpstr>
      <vt:lpstr>Equipamento!Area_de_impressao</vt:lpstr>
      <vt:lpstr>'M.O.+Equip'!Area_de_impressao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2023-02-24T13:05:54Z</cp:lastPrinted>
  <dcterms:created xsi:type="dcterms:W3CDTF">2015-06-05T18:19:34Z</dcterms:created>
  <dcterms:modified xsi:type="dcterms:W3CDTF">2023-08-02T20:35:42Z</dcterms:modified>
</cp:coreProperties>
</file>